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2520" windowWidth="21840" windowHeight="10656" activeTab="2"/>
  </bookViews>
  <sheets>
    <sheet name="Показатели" sheetId="1" r:id="rId1"/>
    <sheet name="Прокси-показатели" sheetId="2" r:id="rId2"/>
    <sheet name="Ассигнования" sheetId="3" r:id="rId3"/>
  </sheets>
  <definedNames>
    <definedName name="_xlnm.Print_Area" localSheetId="2">Ассигнования!$A$1:$G$128</definedName>
  </definedNames>
  <calcPr calcId="145621"/>
</workbook>
</file>

<file path=xl/calcChain.xml><?xml version="1.0" encoding="utf-8"?>
<calcChain xmlns="http://schemas.openxmlformats.org/spreadsheetml/2006/main">
  <c r="D48" i="3" l="1"/>
  <c r="C48" i="3"/>
  <c r="D47" i="3"/>
  <c r="C47" i="3"/>
  <c r="D68" i="3" l="1"/>
  <c r="C68" i="3"/>
  <c r="E8" i="2" l="1"/>
  <c r="K17" i="1" l="1"/>
  <c r="B75" i="3" l="1"/>
  <c r="E13" i="2" l="1"/>
  <c r="G8" i="2" l="1"/>
  <c r="E10" i="2"/>
  <c r="M21" i="1" l="1"/>
  <c r="G9" i="2"/>
  <c r="G10" i="2"/>
  <c r="G11" i="2"/>
  <c r="M17" i="1"/>
  <c r="B35" i="3" l="1"/>
  <c r="H63" i="3" l="1"/>
  <c r="H82" i="3"/>
  <c r="F14" i="2" l="1"/>
  <c r="F33" i="3" l="1"/>
  <c r="F13" i="2" l="1"/>
  <c r="M19" i="1" l="1"/>
  <c r="C70" i="3" l="1"/>
  <c r="L13" i="1" l="1"/>
  <c r="M13" i="1" l="1"/>
  <c r="M23" i="1" l="1"/>
  <c r="C35" i="3" l="1"/>
  <c r="B6" i="3" l="1"/>
  <c r="L22" i="1" l="1"/>
  <c r="F8" i="2" l="1"/>
  <c r="F9" i="2"/>
  <c r="F13" i="3" l="1"/>
  <c r="F12" i="3"/>
  <c r="F26" i="3"/>
  <c r="F27" i="3"/>
  <c r="F28" i="3"/>
  <c r="F37" i="3"/>
  <c r="F38" i="3"/>
  <c r="F43" i="3"/>
  <c r="F47" i="3"/>
  <c r="F48" i="3"/>
  <c r="F52" i="3"/>
  <c r="F57" i="3"/>
  <c r="F58" i="3"/>
  <c r="F63" i="3"/>
  <c r="F67" i="3"/>
  <c r="F68" i="3"/>
  <c r="F72" i="3"/>
  <c r="F73" i="3"/>
  <c r="F78" i="3"/>
  <c r="F82" i="3"/>
  <c r="F83" i="3"/>
  <c r="F88" i="3"/>
  <c r="D20" i="3" l="1"/>
  <c r="B25" i="3"/>
  <c r="L19" i="1"/>
  <c r="L17" i="1"/>
  <c r="L14" i="1"/>
  <c r="L21" i="1" l="1"/>
  <c r="F11" i="2"/>
  <c r="F10" i="2"/>
  <c r="L11" i="1" l="1"/>
  <c r="F6" i="2" l="1"/>
  <c r="E89" i="3" l="1"/>
  <c r="E88" i="3"/>
  <c r="E87" i="3"/>
  <c r="E86" i="3"/>
  <c r="E84" i="3"/>
  <c r="E83" i="3"/>
  <c r="E82" i="3"/>
  <c r="E81" i="3"/>
  <c r="E79" i="3"/>
  <c r="E78" i="3"/>
  <c r="E77" i="3"/>
  <c r="E76" i="3"/>
  <c r="E74" i="3"/>
  <c r="E73" i="3"/>
  <c r="E72" i="3"/>
  <c r="E71" i="3"/>
  <c r="E69" i="3"/>
  <c r="E68" i="3"/>
  <c r="E67" i="3"/>
  <c r="E66" i="3"/>
  <c r="E64" i="3"/>
  <c r="E63" i="3"/>
  <c r="E62" i="3"/>
  <c r="E61" i="3"/>
  <c r="E59" i="3"/>
  <c r="E58" i="3"/>
  <c r="E57" i="3"/>
  <c r="E56" i="3"/>
  <c r="E54" i="3"/>
  <c r="E53" i="3"/>
  <c r="E52" i="3"/>
  <c r="E51" i="3"/>
  <c r="E49" i="3"/>
  <c r="E48" i="3"/>
  <c r="E47" i="3"/>
  <c r="E46" i="3"/>
  <c r="E44" i="3"/>
  <c r="E43" i="3"/>
  <c r="E42" i="3"/>
  <c r="E41" i="3"/>
  <c r="E39" i="3"/>
  <c r="E38" i="3"/>
  <c r="E37" i="3"/>
  <c r="E36" i="3"/>
  <c r="E34" i="3"/>
  <c r="E33" i="3"/>
  <c r="E32" i="3"/>
  <c r="E31" i="3"/>
  <c r="E29" i="3"/>
  <c r="E28" i="3"/>
  <c r="E27" i="3"/>
  <c r="E26" i="3"/>
  <c r="E24" i="3"/>
  <c r="E23" i="3"/>
  <c r="E22" i="3"/>
  <c r="E21" i="3"/>
  <c r="E19" i="3"/>
  <c r="E18" i="3"/>
  <c r="E17" i="3"/>
  <c r="E16" i="3"/>
  <c r="E12" i="3"/>
  <c r="E13" i="3"/>
  <c r="E14" i="3"/>
  <c r="E11" i="3"/>
  <c r="B7" i="3"/>
  <c r="B8" i="3"/>
  <c r="B9" i="3"/>
  <c r="B10" i="3"/>
  <c r="B15" i="3"/>
  <c r="B20" i="3"/>
  <c r="B30" i="3"/>
  <c r="B40" i="3"/>
  <c r="B45" i="3"/>
  <c r="B50" i="3"/>
  <c r="B55" i="3"/>
  <c r="B60" i="3"/>
  <c r="B65" i="3"/>
  <c r="B70" i="3"/>
  <c r="B80" i="3"/>
  <c r="B85" i="3"/>
  <c r="D6" i="3"/>
  <c r="D7" i="3"/>
  <c r="D8" i="3"/>
  <c r="D9" i="3"/>
  <c r="C7" i="3"/>
  <c r="C8" i="3"/>
  <c r="C9" i="3"/>
  <c r="C6" i="3"/>
  <c r="D10" i="3"/>
  <c r="C10" i="3"/>
  <c r="D15" i="3"/>
  <c r="C15" i="3"/>
  <c r="C20" i="3"/>
  <c r="D25" i="3"/>
  <c r="C25" i="3"/>
  <c r="D30" i="3"/>
  <c r="C30" i="3"/>
  <c r="D35" i="3"/>
  <c r="F35" i="3" s="1"/>
  <c r="D40" i="3"/>
  <c r="C40" i="3"/>
  <c r="D45" i="3"/>
  <c r="C45" i="3"/>
  <c r="D50" i="3"/>
  <c r="C50" i="3"/>
  <c r="D55" i="3"/>
  <c r="C55" i="3"/>
  <c r="D60" i="3"/>
  <c r="C60" i="3"/>
  <c r="D65" i="3"/>
  <c r="C65" i="3"/>
  <c r="D70" i="3"/>
  <c r="D75" i="3"/>
  <c r="C75" i="3"/>
  <c r="D80" i="3"/>
  <c r="C80" i="3"/>
  <c r="D85" i="3"/>
  <c r="C85" i="3"/>
  <c r="H80" i="3" l="1"/>
  <c r="E9" i="3"/>
  <c r="F50" i="3"/>
  <c r="F85" i="3"/>
  <c r="F65" i="3"/>
  <c r="F80" i="3"/>
  <c r="F60" i="3"/>
  <c r="F45" i="3"/>
  <c r="F30" i="3"/>
  <c r="F25" i="3"/>
  <c r="F10" i="3"/>
  <c r="F75" i="3"/>
  <c r="F70" i="3"/>
  <c r="F55" i="3"/>
  <c r="F40" i="3"/>
  <c r="F6" i="3"/>
  <c r="E6" i="3"/>
  <c r="F7" i="3"/>
  <c r="E7" i="3"/>
  <c r="F8" i="3"/>
  <c r="E8" i="3"/>
  <c r="E65" i="3"/>
  <c r="E60" i="3"/>
  <c r="E55" i="3"/>
  <c r="E10" i="3"/>
  <c r="E75" i="3"/>
  <c r="E35" i="3"/>
  <c r="E15" i="3"/>
  <c r="E25" i="3"/>
  <c r="E30" i="3"/>
  <c r="E45" i="3"/>
  <c r="E50" i="3"/>
  <c r="E85" i="3"/>
  <c r="E20" i="3"/>
  <c r="E40" i="3"/>
  <c r="E70" i="3"/>
  <c r="E80" i="3"/>
  <c r="B5" i="3"/>
  <c r="D5" i="3"/>
  <c r="C5" i="3"/>
  <c r="F5" i="3" l="1"/>
  <c r="E5" i="3"/>
</calcChain>
</file>

<file path=xl/sharedStrings.xml><?xml version="1.0" encoding="utf-8"?>
<sst xmlns="http://schemas.openxmlformats.org/spreadsheetml/2006/main" count="253" uniqueCount="156">
  <si>
    <t>1. Сведения о достижении показателей муниципальной программы</t>
  </si>
  <si>
    <t>№</t>
  </si>
  <si>
    <t>Наименование показателя</t>
  </si>
  <si>
    <t>Уровень показателя</t>
  </si>
  <si>
    <t>Отклонение</t>
  </si>
  <si>
    <t>Абсолютное значение*</t>
  </si>
  <si>
    <t>Относительное значение,%*</t>
  </si>
  <si>
    <t>1.</t>
  </si>
  <si>
    <t>2.</t>
  </si>
  <si>
    <t>Степень выполнения показателей**</t>
  </si>
  <si>
    <t>Единица измерения (по ОКЕИ)</t>
  </si>
  <si>
    <t>Базовое значение показателя на начало реализации муниципальной программы</t>
  </si>
  <si>
    <t>Фактическое значение за предыдущие отчетные периоды</t>
  </si>
  <si>
    <t xml:space="preserve">Плановое значение на конец текущего года </t>
  </si>
  <si>
    <t>Фактическое значение на конец отчетного периода</t>
  </si>
  <si>
    <t>Обоснование отклонения фактического значения показателя  от планового</t>
  </si>
  <si>
    <t>Доля введенных в эксплуатацию объектов капитального строительства от запланированных к вводу в эксплуатацию в соответствующем году</t>
  </si>
  <si>
    <t>ГП ХМАО-Югры</t>
  </si>
  <si>
    <t xml:space="preserve">Процент </t>
  </si>
  <si>
    <t>Доля отремонтированных объектов капитального строительства от общего количества объектов, по которым завершение капитального ремонта запланировано в соответствующем году</t>
  </si>
  <si>
    <t>Процент</t>
  </si>
  <si>
    <t>Цель 2 «Обеспечение доступными и качественными жилищно-коммунальными услугами»</t>
  </si>
  <si>
    <t>3.</t>
  </si>
  <si>
    <t>Доля замены ветхих инженерных сетей теплоснабжения, водоснабжения, водоотведения от общей протяженности ветхих инженерных сетей теплоснабжения, водоснабжения, водоотведения</t>
  </si>
  <si>
    <t xml:space="preserve">ГП ХМАО-Югры </t>
  </si>
  <si>
    <t>4.</t>
  </si>
  <si>
    <t>Количество объектов коммунального хозяйства, введенных в эксплуатацию в результате строительства, реконструкции, модернизации</t>
  </si>
  <si>
    <t>МП города Югорска</t>
  </si>
  <si>
    <t>Штук</t>
  </si>
  <si>
    <t>5.</t>
  </si>
  <si>
    <t>Объем жилищного строительства, ежегодно</t>
  </si>
  <si>
    <t>Тыс. кв. м.</t>
  </si>
  <si>
    <t>6.</t>
  </si>
  <si>
    <t>Количество семей, улучшивших жилищные условия, ежегодно</t>
  </si>
  <si>
    <t>Семей</t>
  </si>
  <si>
    <t>7.</t>
  </si>
  <si>
    <t>Доля автомобильных дорог местного значения соответствующих нормативным требованиям</t>
  </si>
  <si>
    <t>8.</t>
  </si>
  <si>
    <t>Количество погибших в дорожно-транспортных происшествиях</t>
  </si>
  <si>
    <t>Человек</t>
  </si>
  <si>
    <t>Цель 1 «Строительство и капитальный ремонт объектов современной инфраструктуры, необходимой для формирования комфортной и безопасной среды для проживания граждан»</t>
  </si>
  <si>
    <t xml:space="preserve"> Цель 3 «Увеличение годового объема ввода жилья до 31 тыс. кв. метров к 2030 году»</t>
  </si>
  <si>
    <t xml:space="preserve"> Цель 4 «Улучшение жилищных условий к 2030 году не менее 1470 семей»</t>
  </si>
  <si>
    <t xml:space="preserve"> Цель 5 «Повышение уровня безопасности и качества автомобильных дорог общего пользования местного значения»</t>
  </si>
  <si>
    <t>Отчет о ходе реализации муниципальной программы города Югорска</t>
  </si>
  <si>
    <t>«Строительство»</t>
  </si>
  <si>
    <r>
      <t>1.1.</t>
    </r>
    <r>
      <rPr>
        <sz val="7"/>
        <color theme="1"/>
        <rFont val="Times New Roman"/>
        <family val="1"/>
        <charset val="204"/>
      </rPr>
      <t xml:space="preserve">         </t>
    </r>
    <r>
      <rPr>
        <sz val="14"/>
        <color theme="1"/>
        <rFont val="PT Astra Serif"/>
        <family val="1"/>
        <charset val="204"/>
      </rPr>
      <t>Сведения о достижении прокси-показателей муниципальной программы</t>
    </r>
  </si>
  <si>
    <t>1.1.</t>
  </si>
  <si>
    <t>2.1.</t>
  </si>
  <si>
    <t>Единица измерения  (по ОКЕИ)</t>
  </si>
  <si>
    <t>Обоснование отклонения фактического значения показателя от планового</t>
  </si>
  <si>
    <t>Протяженность замены ветхих инженерных сетей теплоснабжения, водоснабжения, водоотведения от общей протяженности ветхих инженерных сетей теплоснабжения, водоснабжения, водоотведения</t>
  </si>
  <si>
    <t>Количество молодых семей, получивших социальную выплату в виде денежной субсидии на улучшение жилищных условий</t>
  </si>
  <si>
    <t xml:space="preserve">Показатель «Доля автомобильных дорог местного значения соответствующих нормативным требованиям», процент  </t>
  </si>
  <si>
    <t>Протяженность автомобильных дорог, на которых выполнен капитальный ремонт и ремонт автомобильных дорог</t>
  </si>
  <si>
    <t>Км</t>
  </si>
  <si>
    <t xml:space="preserve">Показатель «Доля замены ветхих инженерных сетей теплоснабжения, водоснабжения, водоотведения от общей протяженности ветхих инженерных сетей теплоснабжения, водоснабжения, водоотведения», процент </t>
  </si>
  <si>
    <t>п.м.</t>
  </si>
  <si>
    <t>3.1.</t>
  </si>
  <si>
    <t>3.2.</t>
  </si>
  <si>
    <r>
      <t>2.</t>
    </r>
    <r>
      <rPr>
        <sz val="7"/>
        <color theme="1"/>
        <rFont val="Times New Roman"/>
        <family val="1"/>
        <charset val="204"/>
      </rPr>
      <t xml:space="preserve">     </t>
    </r>
    <r>
      <rPr>
        <sz val="14"/>
        <color theme="1"/>
        <rFont val="PT Astra Serif"/>
        <family val="1"/>
        <charset val="204"/>
      </rPr>
      <t>Сведения об исполнении бюджетных ассигнований, предусмотренных на финансовое обеспечение реализации муниципальной программы</t>
    </r>
  </si>
  <si>
    <t>Наименование муниципальной программы, структурного элемента и источника финансового обеспечения</t>
  </si>
  <si>
    <t>Объем финансового обеспечения, тыс. рублей</t>
  </si>
  <si>
    <t>Исполнение, тыс. рублей</t>
  </si>
  <si>
    <t>Относительное значение, % (гр.4/гр.3*100%)</t>
  </si>
  <si>
    <t>Комментарий</t>
  </si>
  <si>
    <t>Федеральный бюджет</t>
  </si>
  <si>
    <t>Бюджет автономного округа</t>
  </si>
  <si>
    <t>Местный бюджет</t>
  </si>
  <si>
    <t>(ответственный исполнитель)</t>
  </si>
  <si>
    <t>(ФИО руководителя)</t>
  </si>
  <si>
    <t>(подпись)</t>
  </si>
  <si>
    <t>(соисполнитель 1)</t>
  </si>
  <si>
    <t>(ФИО исполнителя, ответственного за составление формы)</t>
  </si>
  <si>
    <t>(телефон)</t>
  </si>
  <si>
    <t>Утверждено по программе (план по программе)</t>
  </si>
  <si>
    <t>Утверждено в бюджете</t>
  </si>
  <si>
    <t xml:space="preserve">Фактическое значение за отчетный период </t>
  </si>
  <si>
    <t>Муниципальная программа «Строительство» (всего), в том числе:</t>
  </si>
  <si>
    <t>Иные источники</t>
  </si>
  <si>
    <t>Региональный проект «Жилье» (всего), в том числе:</t>
  </si>
  <si>
    <t>Региональный проект «Модернизация коммунальной инфраструктуры» (всего), в том числе:</t>
  </si>
  <si>
    <t>Региональный проект «Все лучшее детям» (всего), в том числе:</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</si>
  <si>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(всего), в том числе:</t>
  </si>
  <si>
    <t>Комплекс процессных мероприятий «Строительство и  капитальный ремонт объектов» (всего), в том числе:</t>
  </si>
  <si>
    <t>Комплекс процессных мероприятий «Обеспечение надежности и качества предоставления коммунальных услуг» (всего), в том числе:</t>
  </si>
  <si>
    <t>Комплекс процессных мероприятий «Строительство, реконструкция и модернизация систем коммунальной инфраструктуры» (всего), в том числе:</t>
  </si>
  <si>
    <t>Комплекс процессных мероприятий "Реализация полномочий в области жилищного строительства» (всего), в том числе:</t>
  </si>
  <si>
    <t>Комплекс процессных мероприятий «Оказание государственной поддержки отдельным категориям граждан на улучшение жилищных условий» (всего), в том числе:</t>
  </si>
  <si>
    <t>Комплекс процессных мероприятий «Обеспечение функционирования сети автомобильных дорог общего пользования местного значения»  (всего), в том числе:</t>
  </si>
  <si>
    <t>Комплекс процессных мероприятий «Обеспечение безопасности дорожного движения»  (всего), в том числе:</t>
  </si>
  <si>
    <t>Комплекс процессных мероприятий «Обеспечение деятельности Департамента жилищно-коммунального и строительного комплекса администрации города Югорска»  (всего), в том числе:</t>
  </si>
  <si>
    <t>Комплекс процессных мероприятий «Предоставление субсидий организациям жилищно-коммунального комплекса» (всего), в том числе:</t>
  </si>
  <si>
    <t>Комплекс процессных мероприятий «Ремонт муниципального имущества» (всего), в том числе:</t>
  </si>
  <si>
    <t>Региональный проект «Строительство (реконструкция) автомобильных дорог общего пользования местного значения»  (всего), в том числе:</t>
  </si>
  <si>
    <t>Региональный проект «Создание (реконструкция) коммунальных объектов»  (всего), в том числе:</t>
  </si>
  <si>
    <t>(соисполнитель 3)</t>
  </si>
  <si>
    <t>(соисполнитель 4)</t>
  </si>
  <si>
    <t>Максимчук Н.С.</t>
  </si>
  <si>
    <t>73081 (доб. 415)</t>
  </si>
  <si>
    <t>Абсолютное значение
 (гр.4- гр.3)</t>
  </si>
  <si>
    <t>2022 год</t>
  </si>
  <si>
    <t>2023 год</t>
  </si>
  <si>
    <t>2024 год</t>
  </si>
  <si>
    <t>Показатель «Количество семей, улучшивших жилищные условия, ежегодно", семей</t>
  </si>
  <si>
    <t>ДМСиГ + ДЖКиСК</t>
  </si>
  <si>
    <t>Штанова</t>
  </si>
  <si>
    <t>Плановое значение на конец  отчетного периода</t>
  </si>
  <si>
    <t xml:space="preserve">Численность населения, для которого
улучшится качество предоставления
коммунальных услуг (в сфере тепло-,
водоснабжения и водоотведения),
нарастающим итогом с 2025 года
</t>
  </si>
  <si>
    <t xml:space="preserve">РП ФП </t>
  </si>
  <si>
    <t>Миллион человек</t>
  </si>
  <si>
    <t>Начальник управления бухгалтерского учета и отчетности</t>
  </si>
  <si>
    <t>Ермакова В.Н.</t>
  </si>
  <si>
    <t>9.</t>
  </si>
  <si>
    <t>администрирование</t>
  </si>
  <si>
    <t>0</t>
  </si>
  <si>
    <t>2.2.</t>
  </si>
  <si>
    <t>Количество семей, состоящих на учете в качестве нуждающихся в жилых помещениях по социальному найму и улучшивших жилищные условия</t>
  </si>
  <si>
    <t>2.3.</t>
  </si>
  <si>
    <t>Количество семей переселенных из аварийного жилого фонда, признанного таковым с 01.01.2017 до 01.01.2022</t>
  </si>
  <si>
    <t>2.4.</t>
  </si>
  <si>
    <t>Количество семей представителей отдельных категорий граждан получившие меры государственной поддержки на улучшение жилищных условий</t>
  </si>
  <si>
    <t xml:space="preserve">3. </t>
  </si>
  <si>
    <t>Протяженность автомобильных дорог, введенных в эксплуатацию после реконструкции</t>
  </si>
  <si>
    <t>Достижение показателя планируется в конце года</t>
  </si>
  <si>
    <t>2025 год</t>
  </si>
  <si>
    <t>Показатель определяется в январе. Данные на 01.01.2026</t>
  </si>
  <si>
    <t>Оплата по содержанию дорог производится на основании предоставленных документов.</t>
  </si>
  <si>
    <t>Совершены сделки в соответсвии с предоставленными заявлениями</t>
  </si>
  <si>
    <t>Заместитель главы города - директор ДМСиГ</t>
  </si>
  <si>
    <t>Котелкина Ю.В.</t>
  </si>
  <si>
    <t>В рамках регионального проекта произведена выплата возмещения 25 гражданам за изымаемые жилые помещения аварийного жилфонда</t>
  </si>
  <si>
    <t>по состоянию на 01.10.2026</t>
  </si>
  <si>
    <t>Плановое значение на год 1,82 км. Фактическая протяженность дорог по результату выполненных работ</t>
  </si>
  <si>
    <t>Произведена оплата за работы по расчистке территории для расширения городского кладбища и разработку ПСД по капитальному ремонту корпуса №4 МАДОУ "Снегурочка". Заключены МК на разработку ПСД по объектам "Полигон для складирования снега", "Капитальный ремонт помещений ЦК "Югра-презент", "Капитальный ремонт здания МБОУ "СОШ №6",  "Капитальный ремонт здания МБОУ "Гимназия". Расходы запланированы на 4 квартал 2026 г.</t>
  </si>
  <si>
    <t>Заключен контракт на выполнение работ по актуализации схем теплоснабжения, водоснабжения и водоотведения, и разработке топливно-энергетического баланса города Югорска. Расходы запланированы на 4 квартал 2026 г.</t>
  </si>
  <si>
    <t>Произведена оплата за выполненные работы по разработке технической документации  по реконструкции автомобильной дороги по ул.Мира. Выполнены работы по устройству слоев износа ул. Лесозаготовителей - Железнодорожная от ул.Кирова до ул.40 лет. Победы, ремонту автомобильных дорог ул.Попова, ул.Арантурская. Расходы запланированы на 4 квартал 2026 г.</t>
  </si>
  <si>
    <t>ДЖК + бухг</t>
  </si>
  <si>
    <t>Заключены контракты на выполнение работ по оборудованию домовладений индивидуальными источниками теплоснабжения (горячего водоснабжения),  ремонту муниципального жилищного фонда и ремонту помещений МАДОУ детский сад Гусельки. Выполнены работы по  замене входных дверей в кв.№203,211,520 д.9 "Б" по ул.Геологов и в кв.48 д.3 мкр.Югорск-2,  оборудованию домовладений индивидуальными источниками теплоснабжения (горячего водоснабжения) пер.Северный 17/1. Расходы запланированы на 4 квартал 2026 г.</t>
  </si>
  <si>
    <t>Заключены контракты на реконструкцию ул.40 лет Победы и ул.Садовая.  Выплачен аванс подрядной организации на реконструкцию ул.Садовая. Расходы запланированы на 4 квартал 2026 г.</t>
  </si>
  <si>
    <r>
      <t xml:space="preserve">Предоставление субсидий: </t>
    </r>
    <r>
      <rPr>
        <sz val="12"/>
        <rFont val="PT Astra Serif"/>
        <family val="1"/>
        <charset val="204"/>
      </rPr>
      <t xml:space="preserve">1. За отчетный период выделена часть субсидии муниципальному унитарному предприятию "Югорскэнергогаз" на возмещение экономически обоснованных расходов в целях соблюдения установленных предельных (максимальных) индексов изменения размера вносимой гражданами платы за коммунальные услуги, остатки доведенных средств планируется выдать в 4 квартале 2026 года; 2. Субсидия за счет бюджетных ассигнований из резервного фонда Правительства Ханты-Мансийского автономного округа – Югры муниципальному унитарному предприятию "Югорскэнергогаз" на финансовое обеспечение затрат, связанных с погашением задолженности за потребленные топливно-энергетические ресурсы </t>
    </r>
    <r>
      <rPr>
        <sz val="12"/>
        <color rgb="FFFF0000"/>
        <rFont val="PT Astra Serif"/>
        <family val="1"/>
        <charset val="204"/>
      </rPr>
      <t xml:space="preserve">. </t>
    </r>
    <r>
      <rPr>
        <sz val="12"/>
        <color theme="1"/>
        <rFont val="PT Astra Serif"/>
        <family val="1"/>
        <charset val="204"/>
      </rPr>
      <t>3. Субсидии за счет средств местного бюджета муниципальному унитарному предприятию "Югорскэнергогаз" на финансовое обеспечение затрат, связанных с погашением задолженности за потребленные топливно-энергетические ресурсы запланировано в 4 квартале 2026 года</t>
    </r>
  </si>
  <si>
    <t>Выделение субсидии МУП "Югорскэнергогаз" на финансовое обеспечение затрат на проведение капитального ремонта (с заменой) систем теплоснабжения, водоснабжения и водоотведения, в том числе с применением композитных материалов на территории города Югорска запланировано на 2 полугодие 2026 года. Произведена оплата за разработку проектной документации по объекту «Капитальный ремонт (с заменой) участка сетей теплоснабжения от ТК 2-9 по улице 40 лет Победы в городе Югорске»</t>
  </si>
  <si>
    <t>Достижение показателя планируется в 4 квартале</t>
  </si>
  <si>
    <t>Достижение показателя планируется в 2027 году в связи с передвижкой средств на 2027 год</t>
  </si>
  <si>
    <t>Введены в эксплуатацию 75 домов ИЖС, 1 дом блокированной застройки по ул.Попова 23/2, МКД ул.Мраморная,20</t>
  </si>
  <si>
    <t>Средства предусмотрены для оплаты гос.экспертизы по объекту "Сети канализации индивидуальной застройки 5,7 мкр"</t>
  </si>
  <si>
    <t>Средства направлены на закупку канцелярских товаров в рамках реализации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</si>
  <si>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Средства бюджета автономного округа направлены на закупку канцелярских товаров, выплату заработной платы и начислений на оплату труда за администрирование переданных гос.полномочий.
Средства местного бюджета направлены на:
- Выплату заработной платы 28 сотрудникам в сумме 34 401 316,01 рублей, перечислены взносы по обязательному социальному страхованию в сумме
10 644 327,27 рублей; перечислено пособие за 3 дня временной нетрудоспособности бывшему работнику в сумме 6 941,58 рубль;
- Иные выплаты персоналу, за исключением фонда оплаты труда в сумме
648 823,08 рубля, в том числе: командировочные расходы в сумме 64 086,07 рублей, компенсацию стоимости оздоровительной путевки, проезда к месту лечения и обратно в сумме 326 254,36 рублей, компенсация проезда к месту отдыха и обратно в сумме
258 482,65 рублей. Оплачен земельный налог по объекту "Центральная котельная", членские взносы в СРО, право предоставления использования баз данных "Гранд Смета" в сумме 688 647,00 руб.</t>
  </si>
  <si>
    <t>Субсидиями на приобретение жилых помещений обеспечены 25 молодых семей</t>
  </si>
  <si>
    <r>
      <rPr>
        <sz val="12"/>
        <rFont val="PT Astra Serif"/>
        <family val="1"/>
        <charset val="204"/>
      </rPr>
      <t>В рамках КПМ за 9 мес. произведена выплата возмещения 18 гражданам за изымаемые жилые помещения аварийного жилфонда, приобретено 4 жилых помещения для граждан по программе переселения из аварийного жилья. Произведены выплаты отдельным категориям граждан: 2 участникам СВО и 1 из числа коренных и малочисленных народов севера. Вы</t>
    </r>
    <r>
      <rPr>
        <sz val="12"/>
        <color theme="1"/>
        <rFont val="PT Astra Serif"/>
        <family val="1"/>
        <charset val="204"/>
      </rPr>
      <t>полнены работы по ремонту фасада торцевой стены многоквартирного дома по ул. Монтажников д.3А,  устройству пандуса для обеспечения доступности маломобильных групп населения по ул. Студенческая, д. 16. Выполнен снос ветхих строений по ул.Мира,53, Мира,58, Калинина,28.</t>
    </r>
  </si>
  <si>
    <t>Цымерман Е.В.</t>
  </si>
  <si>
    <t>Павлова Е.И.</t>
  </si>
  <si>
    <t>71742 (доб. 430)</t>
  </si>
  <si>
    <t>Ульянов А.А.</t>
  </si>
  <si>
    <t>Начальник управления жилищной политики</t>
  </si>
  <si>
    <t>И.о.заместителя главы города - директора ДЖКиСК</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</si>
</sst>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
  </numFmts>
  <fonts count="20" x14ac:knownFonts="1">
    <font>
      <sz val="11"/>
      <color theme="1"/>
      <name val="Calibri"/>
      <family val="2"/>
      <scheme val="minor"/>
    </font>
    <font>
      <sz val="14"/>
      <color theme="1"/>
      <name val="PT Astra Serif"/>
      <family val="1"/>
      <charset val="204"/>
    </font>
    <font>
      <sz val="9"/>
      <color rgb="FF000000"/>
      <name val="PT Astra Serif"/>
      <family val="1"/>
      <charset val="204"/>
    </font>
    <font>
      <i/>
      <sz val="9"/>
      <color rgb="FF000000"/>
      <name val="PT Astra Serif"/>
      <family val="1"/>
      <charset val="204"/>
    </font>
    <font>
      <sz val="10"/>
      <color theme="1"/>
      <name val="PT Astra Serif"/>
      <family val="1"/>
      <charset val="204"/>
    </font>
    <font>
      <sz val="10"/>
      <color theme="1"/>
      <name val="Calibri"/>
      <family val="2"/>
      <scheme val="minor"/>
    </font>
    <font>
      <i/>
      <sz val="10"/>
      <color rgb="FF000000"/>
      <name val="PT Astra Serif"/>
      <family val="1"/>
      <charset val="204"/>
    </font>
    <font>
      <sz val="7"/>
      <color theme="1"/>
      <name val="Times New Roman"/>
      <family val="1"/>
      <charset val="204"/>
    </font>
    <font>
      <sz val="11"/>
      <color theme="1"/>
      <name val="Calibri"/>
      <family val="2"/>
      <charset val="204"/>
      <scheme val="minor"/>
    </font>
    <font>
      <sz val="12"/>
      <color rgb="FF000000"/>
      <name val="PT Astra Serif"/>
      <family val="1"/>
      <charset val="204"/>
    </font>
    <font>
      <i/>
      <sz val="12"/>
      <color rgb="FF000000"/>
      <name val="PT Astra Serif"/>
      <family val="1"/>
      <charset val="204"/>
    </font>
    <font>
      <sz val="12"/>
      <color theme="1"/>
      <name val="PT Astra Serif"/>
      <family val="1"/>
      <charset val="204"/>
    </font>
    <font>
      <sz val="11"/>
      <color theme="1"/>
      <name val="PT Astra Serif"/>
      <family val="1"/>
      <charset val="204"/>
    </font>
    <font>
      <sz val="10"/>
      <color rgb="FF000000"/>
      <name val="PT Astra Serif"/>
      <family val="1"/>
      <charset val="204"/>
    </font>
    <font>
      <sz val="11"/>
      <color rgb="FF000000"/>
      <name val="PT Astra Serif"/>
      <family val="1"/>
      <charset val="204"/>
    </font>
    <font>
      <sz val="14"/>
      <color rgb="FF000000"/>
      <name val="PT Astra Serif"/>
      <family val="1"/>
      <charset val="204"/>
    </font>
    <font>
      <sz val="9"/>
      <name val="PT Astra Serif"/>
      <family val="1"/>
      <charset val="204"/>
    </font>
    <font>
      <sz val="11"/>
      <color rgb="FFFF0000"/>
      <name val="Calibri"/>
      <family val="2"/>
      <scheme val="minor"/>
    </font>
    <font>
      <sz val="12"/>
      <name val="PT Astra Serif"/>
      <family val="1"/>
      <charset val="204"/>
    </font>
    <font>
      <sz val="12"/>
      <color rgb="FFFF0000"/>
      <name val="PT Astra Serif"/>
      <family val="1"/>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104">
    <xf numFmtId="0" fontId="0" fillId="0" borderId="0" xfId="0"/>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0" xfId="0" applyFont="1" applyAlignment="1">
      <alignment horizontal="justify" vertical="center"/>
    </xf>
    <xf numFmtId="0" fontId="2" fillId="0" borderId="1" xfId="0" applyFont="1" applyFill="1" applyBorder="1" applyAlignment="1">
      <alignment horizontal="center" vertical="center" wrapText="1"/>
    </xf>
    <xf numFmtId="0" fontId="0" fillId="0" borderId="0" xfId="0" applyFill="1"/>
    <xf numFmtId="164" fontId="11" fillId="0" borderId="1" xfId="0" applyNumberFormat="1" applyFont="1" applyFill="1" applyBorder="1" applyAlignment="1">
      <alignment horizontal="center" vertical="center"/>
    </xf>
    <xf numFmtId="164" fontId="11" fillId="0" borderId="1" xfId="0" applyNumberFormat="1" applyFont="1" applyFill="1" applyBorder="1" applyAlignment="1">
      <alignment horizontal="center" vertical="center" wrapText="1"/>
    </xf>
    <xf numFmtId="164" fontId="0" fillId="0" borderId="0" xfId="0" applyNumberFormat="1" applyFill="1"/>
    <xf numFmtId="0" fontId="1" fillId="0" borderId="0" xfId="0" applyFont="1" applyFill="1" applyAlignment="1">
      <alignment horizontal="justify" vertical="center"/>
    </xf>
    <xf numFmtId="0" fontId="0" fillId="0" borderId="5" xfId="0" applyFill="1" applyBorder="1"/>
    <xf numFmtId="0" fontId="8" fillId="0" borderId="0" xfId="0" applyFont="1" applyFill="1"/>
    <xf numFmtId="0" fontId="8" fillId="0" borderId="0" xfId="0" applyFont="1" applyFill="1" applyAlignment="1">
      <alignment vertical="center" wrapText="1"/>
    </xf>
    <xf numFmtId="0" fontId="15" fillId="0" borderId="5" xfId="0" applyFont="1" applyFill="1" applyBorder="1" applyAlignment="1">
      <alignment horizontal="center" vertical="center" wrapText="1"/>
    </xf>
    <xf numFmtId="0" fontId="14" fillId="0" borderId="5" xfId="0" applyFont="1" applyFill="1" applyBorder="1" applyAlignment="1">
      <alignment vertical="center" wrapText="1"/>
    </xf>
    <xf numFmtId="0" fontId="8" fillId="0" borderId="0" xfId="0" applyFont="1" applyFill="1" applyAlignment="1">
      <alignment vertical="top"/>
    </xf>
    <xf numFmtId="0" fontId="8" fillId="0" borderId="0" xfId="0" applyFont="1" applyFill="1" applyAlignment="1">
      <alignment wrapText="1"/>
    </xf>
    <xf numFmtId="2"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1" fillId="0" borderId="0" xfId="0" applyFont="1" applyFill="1"/>
    <xf numFmtId="2" fontId="0" fillId="0" borderId="0" xfId="0" applyNumberFormat="1"/>
    <xf numFmtId="164" fontId="11" fillId="0" borderId="8" xfId="0" applyNumberFormat="1" applyFont="1" applyFill="1" applyBorder="1" applyAlignment="1">
      <alignment horizontal="center" vertical="center" wrapText="1"/>
    </xf>
    <xf numFmtId="0" fontId="14" fillId="0" borderId="5" xfId="0" applyFont="1" applyFill="1" applyBorder="1" applyAlignment="1">
      <alignment vertical="center"/>
    </xf>
    <xf numFmtId="0" fontId="14" fillId="0" borderId="5" xfId="0" applyFont="1" applyFill="1" applyBorder="1" applyAlignment="1">
      <alignment horizontal="center" wrapText="1"/>
    </xf>
    <xf numFmtId="4" fontId="0" fillId="0" borderId="0" xfId="0" applyNumberFormat="1" applyFill="1"/>
    <xf numFmtId="0" fontId="5" fillId="0" borderId="0" xfId="0" applyFont="1" applyFill="1"/>
    <xf numFmtId="0" fontId="12"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2" fontId="12" fillId="0" borderId="1" xfId="0" applyNumberFormat="1" applyFont="1" applyFill="1" applyBorder="1" applyAlignment="1">
      <alignment horizontal="center" vertical="center"/>
    </xf>
    <xf numFmtId="0" fontId="11" fillId="0" borderId="6" xfId="0" applyFont="1" applyFill="1" applyBorder="1" applyAlignment="1">
      <alignmen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right" vertical="center" wrapText="1"/>
    </xf>
    <xf numFmtId="0" fontId="11" fillId="0" borderId="1" xfId="0" applyFont="1" applyFill="1" applyBorder="1"/>
    <xf numFmtId="0" fontId="13" fillId="0" borderId="0" xfId="0" applyFont="1" applyFill="1" applyAlignment="1">
      <alignment horizontal="center" vertical="center"/>
    </xf>
    <xf numFmtId="0" fontId="17" fillId="0" borderId="0" xfId="0" applyFont="1" applyFill="1"/>
    <xf numFmtId="0" fontId="2" fillId="0" borderId="1" xfId="0" applyFont="1" applyBorder="1" applyAlignment="1">
      <alignment horizontal="center" vertical="center" wrapText="1"/>
    </xf>
    <xf numFmtId="165" fontId="12" fillId="0" borderId="1" xfId="0" applyNumberFormat="1" applyFont="1" applyFill="1" applyBorder="1" applyAlignment="1">
      <alignment horizontal="center" vertical="center"/>
    </xf>
    <xf numFmtId="165" fontId="12" fillId="0" borderId="4"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3" fillId="0" borderId="0" xfId="0" applyFont="1" applyFill="1" applyAlignment="1">
      <alignment horizontal="center" vertical="center"/>
    </xf>
    <xf numFmtId="0" fontId="11"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justify" vertical="center" wrapText="1"/>
    </xf>
    <xf numFmtId="0" fontId="4" fillId="0" borderId="1" xfId="0" applyFont="1" applyFill="1" applyBorder="1" applyAlignment="1">
      <alignment vertical="center" wrapText="1"/>
    </xf>
    <xf numFmtId="0" fontId="16" fillId="0" borderId="1" xfId="0" applyFont="1" applyFill="1" applyBorder="1" applyAlignment="1">
      <alignment horizontal="center" vertical="center" wrapText="1"/>
    </xf>
    <xf numFmtId="165" fontId="1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top" wrapText="1"/>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64" fontId="9" fillId="0" borderId="1" xfId="0" applyNumberFormat="1"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164" fontId="18" fillId="0" borderId="1" xfId="0" applyNumberFormat="1" applyFont="1" applyFill="1" applyBorder="1" applyAlignment="1">
      <alignment horizontal="center" vertical="center"/>
    </xf>
    <xf numFmtId="2"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166" fontId="2" fillId="0" borderId="1"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1" xfId="0" applyFont="1" applyFill="1" applyBorder="1" applyAlignment="1">
      <alignment vertical="top" wrapText="1"/>
    </xf>
    <xf numFmtId="0" fontId="6" fillId="0" borderId="1" xfId="0" applyFont="1" applyFill="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2"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2"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3" xfId="0" applyFont="1" applyFill="1" applyBorder="1" applyAlignment="1">
      <alignment horizontal="left" vertical="top" wrapText="1"/>
    </xf>
    <xf numFmtId="0" fontId="13" fillId="0" borderId="0" xfId="0" applyFont="1" applyFill="1" applyBorder="1" applyAlignment="1">
      <alignment horizontal="center" vertical="center"/>
    </xf>
    <xf numFmtId="0" fontId="15" fillId="0" borderId="5" xfId="0" applyFont="1" applyFill="1" applyBorder="1" applyAlignment="1">
      <alignment horizontal="center"/>
    </xf>
    <xf numFmtId="0" fontId="15"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13" fillId="0" borderId="0" xfId="0" applyFont="1" applyFill="1" applyAlignment="1">
      <alignment horizontal="center" vertical="center"/>
    </xf>
    <xf numFmtId="0" fontId="1" fillId="0" borderId="5" xfId="0" applyFont="1" applyBorder="1" applyAlignment="1">
      <alignment horizontal="center" vertical="center" wrapText="1"/>
    </xf>
    <xf numFmtId="0" fontId="11" fillId="0" borderId="1" xfId="0" applyFont="1" applyFill="1" applyBorder="1" applyAlignment="1">
      <alignment horizontal="center" vertical="center" wrapText="1"/>
    </xf>
    <xf numFmtId="0" fontId="11" fillId="0" borderId="5" xfId="0" applyFont="1" applyFill="1" applyBorder="1" applyAlignment="1">
      <alignment horizontal="center" vertical="center"/>
    </xf>
    <xf numFmtId="0" fontId="1" fillId="0" borderId="5" xfId="0" applyFont="1" applyFill="1" applyBorder="1" applyAlignment="1">
      <alignment horizontal="center"/>
    </xf>
    <xf numFmtId="0" fontId="18" fillId="0" borderId="2"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3" fillId="0" borderId="0"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colors>
    <mruColors>
      <color rgb="FFFF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80" zoomScaleNormal="80" workbookViewId="0">
      <pane ySplit="8" topLeftCell="A9" activePane="bottomLeft" state="frozen"/>
      <selection pane="bottomLeft" activeCell="K19" sqref="K19"/>
    </sheetView>
  </sheetViews>
  <sheetFormatPr defaultRowHeight="14.4" x14ac:dyDescent="0.3"/>
  <cols>
    <col min="1" max="1" width="5.44140625" customWidth="1"/>
    <col min="2" max="2" width="24.44140625" customWidth="1"/>
    <col min="5" max="5" width="11.6640625" customWidth="1"/>
    <col min="6" max="6" width="7.88671875" customWidth="1"/>
    <col min="7" max="7" width="8" style="5" customWidth="1"/>
    <col min="8" max="8" width="8" customWidth="1"/>
    <col min="9" max="9" width="7.88671875" customWidth="1"/>
    <col min="11" max="11" width="10.5546875" style="5" customWidth="1"/>
    <col min="12" max="12" width="10.33203125" customWidth="1"/>
    <col min="13" max="13" width="11.6640625" customWidth="1"/>
    <col min="14" max="14" width="20.5546875" style="5" customWidth="1"/>
  </cols>
  <sheetData>
    <row r="1" spans="1:16" ht="23.4" customHeight="1" x14ac:dyDescent="0.3">
      <c r="A1" s="80" t="s">
        <v>44</v>
      </c>
      <c r="B1" s="80"/>
      <c r="C1" s="80"/>
      <c r="D1" s="80"/>
      <c r="E1" s="80"/>
      <c r="F1" s="80"/>
      <c r="G1" s="80"/>
      <c r="H1" s="80"/>
      <c r="I1" s="80"/>
      <c r="J1" s="80"/>
      <c r="K1" s="80"/>
      <c r="L1" s="80"/>
      <c r="M1" s="80"/>
      <c r="N1" s="80"/>
    </row>
    <row r="2" spans="1:16" ht="19.95" customHeight="1" x14ac:dyDescent="0.3">
      <c r="A2" s="80" t="s">
        <v>45</v>
      </c>
      <c r="B2" s="80"/>
      <c r="C2" s="80"/>
      <c r="D2" s="80"/>
      <c r="E2" s="80"/>
      <c r="F2" s="80"/>
      <c r="G2" s="80"/>
      <c r="H2" s="80"/>
      <c r="I2" s="80"/>
      <c r="J2" s="80"/>
      <c r="K2" s="80"/>
      <c r="L2" s="80"/>
      <c r="M2" s="80"/>
      <c r="N2" s="80"/>
    </row>
    <row r="3" spans="1:16" ht="19.2" customHeight="1" x14ac:dyDescent="0.3">
      <c r="A3" s="80" t="s">
        <v>132</v>
      </c>
      <c r="B3" s="80"/>
      <c r="C3" s="80"/>
      <c r="D3" s="80"/>
      <c r="E3" s="80"/>
      <c r="F3" s="80"/>
      <c r="G3" s="80"/>
      <c r="H3" s="80"/>
      <c r="I3" s="80"/>
      <c r="J3" s="80"/>
      <c r="K3" s="80"/>
      <c r="L3" s="80"/>
      <c r="M3" s="80"/>
      <c r="N3" s="80"/>
    </row>
    <row r="4" spans="1:16" ht="18" x14ac:dyDescent="0.3">
      <c r="A4" s="80"/>
      <c r="B4" s="80"/>
      <c r="C4" s="80"/>
      <c r="D4" s="80"/>
      <c r="E4" s="80"/>
      <c r="F4" s="80"/>
      <c r="G4" s="80"/>
      <c r="H4" s="80"/>
      <c r="I4" s="80"/>
      <c r="J4" s="80"/>
      <c r="K4" s="80"/>
      <c r="L4" s="80"/>
      <c r="M4" s="80"/>
      <c r="N4" s="80"/>
    </row>
    <row r="5" spans="1:16" ht="27.6" customHeight="1" x14ac:dyDescent="0.3">
      <c r="A5" s="81" t="s">
        <v>0</v>
      </c>
      <c r="B5" s="81"/>
      <c r="C5" s="81"/>
      <c r="D5" s="81"/>
      <c r="E5" s="81"/>
      <c r="F5" s="81"/>
      <c r="G5" s="81"/>
      <c r="H5" s="81"/>
      <c r="I5" s="81"/>
      <c r="J5" s="81"/>
      <c r="K5" s="81"/>
      <c r="L5" s="81"/>
      <c r="M5" s="81"/>
      <c r="N5" s="81"/>
    </row>
    <row r="6" spans="1:16" ht="47.25" customHeight="1" x14ac:dyDescent="0.3">
      <c r="A6" s="75" t="s">
        <v>1</v>
      </c>
      <c r="B6" s="75" t="s">
        <v>2</v>
      </c>
      <c r="C6" s="75" t="s">
        <v>3</v>
      </c>
      <c r="D6" s="71" t="s">
        <v>10</v>
      </c>
      <c r="E6" s="71" t="s">
        <v>11</v>
      </c>
      <c r="F6" s="77" t="s">
        <v>12</v>
      </c>
      <c r="G6" s="78"/>
      <c r="H6" s="78"/>
      <c r="I6" s="79"/>
      <c r="J6" s="71" t="s">
        <v>13</v>
      </c>
      <c r="K6" s="73" t="s">
        <v>14</v>
      </c>
      <c r="L6" s="75" t="s">
        <v>4</v>
      </c>
      <c r="M6" s="75"/>
      <c r="N6" s="73" t="s">
        <v>15</v>
      </c>
    </row>
    <row r="7" spans="1:16" ht="41.4" customHeight="1" x14ac:dyDescent="0.3">
      <c r="A7" s="75"/>
      <c r="B7" s="75"/>
      <c r="C7" s="75"/>
      <c r="D7" s="72"/>
      <c r="E7" s="72"/>
      <c r="F7" s="1" t="s">
        <v>101</v>
      </c>
      <c r="G7" s="4" t="s">
        <v>102</v>
      </c>
      <c r="H7" s="1" t="s">
        <v>103</v>
      </c>
      <c r="I7" s="41" t="s">
        <v>125</v>
      </c>
      <c r="J7" s="72"/>
      <c r="K7" s="74"/>
      <c r="L7" s="1" t="s">
        <v>5</v>
      </c>
      <c r="M7" s="1" t="s">
        <v>6</v>
      </c>
      <c r="N7" s="74"/>
    </row>
    <row r="8" spans="1:16" x14ac:dyDescent="0.3">
      <c r="A8" s="1">
        <v>1</v>
      </c>
      <c r="B8" s="1">
        <v>2</v>
      </c>
      <c r="C8" s="1">
        <v>3</v>
      </c>
      <c r="D8" s="1">
        <v>4</v>
      </c>
      <c r="E8" s="1">
        <v>5</v>
      </c>
      <c r="F8" s="1">
        <v>6</v>
      </c>
      <c r="G8" s="4">
        <v>7</v>
      </c>
      <c r="H8" s="1">
        <v>8</v>
      </c>
      <c r="I8" s="41">
        <v>8</v>
      </c>
      <c r="J8" s="1">
        <v>9</v>
      </c>
      <c r="K8" s="4">
        <v>10</v>
      </c>
      <c r="L8" s="1">
        <v>11</v>
      </c>
      <c r="M8" s="1">
        <v>12</v>
      </c>
      <c r="N8" s="4">
        <v>13</v>
      </c>
    </row>
    <row r="9" spans="1:16" ht="18" customHeight="1" x14ac:dyDescent="0.3">
      <c r="A9" s="76" t="s">
        <v>40</v>
      </c>
      <c r="B9" s="76"/>
      <c r="C9" s="76"/>
      <c r="D9" s="76"/>
      <c r="E9" s="76"/>
      <c r="F9" s="76"/>
      <c r="G9" s="76"/>
      <c r="H9" s="76"/>
      <c r="I9" s="76"/>
      <c r="J9" s="76"/>
      <c r="K9" s="76"/>
      <c r="L9" s="76"/>
      <c r="M9" s="76"/>
      <c r="N9" s="76"/>
    </row>
    <row r="10" spans="1:16" s="5" customFormat="1" ht="76.2" customHeight="1" x14ac:dyDescent="0.3">
      <c r="A10" s="4" t="s">
        <v>7</v>
      </c>
      <c r="B10" s="29" t="s">
        <v>16</v>
      </c>
      <c r="C10" s="4" t="s">
        <v>17</v>
      </c>
      <c r="D10" s="4" t="s">
        <v>18</v>
      </c>
      <c r="E10" s="4">
        <v>0</v>
      </c>
      <c r="F10" s="4">
        <v>0</v>
      </c>
      <c r="G10" s="4">
        <v>0</v>
      </c>
      <c r="H10" s="4">
        <v>0</v>
      </c>
      <c r="I10" s="4">
        <v>0</v>
      </c>
      <c r="J10" s="4">
        <v>0</v>
      </c>
      <c r="K10" s="4">
        <v>0</v>
      </c>
      <c r="L10" s="4">
        <v>0</v>
      </c>
      <c r="M10" s="4">
        <v>0</v>
      </c>
      <c r="N10" s="4"/>
    </row>
    <row r="11" spans="1:16" s="5" customFormat="1" ht="99.6" customHeight="1" x14ac:dyDescent="0.3">
      <c r="A11" s="4" t="s">
        <v>8</v>
      </c>
      <c r="B11" s="29" t="s">
        <v>19</v>
      </c>
      <c r="C11" s="4" t="s">
        <v>17</v>
      </c>
      <c r="D11" s="4" t="s">
        <v>18</v>
      </c>
      <c r="E11" s="4">
        <v>0</v>
      </c>
      <c r="F11" s="4">
        <v>0</v>
      </c>
      <c r="G11" s="4">
        <v>0</v>
      </c>
      <c r="H11" s="4">
        <v>100</v>
      </c>
      <c r="I11" s="4">
        <v>100</v>
      </c>
      <c r="J11" s="4">
        <v>0</v>
      </c>
      <c r="K11" s="4">
        <v>0</v>
      </c>
      <c r="L11" s="4">
        <f>K11-J11</f>
        <v>0</v>
      </c>
      <c r="M11" s="4">
        <v>0</v>
      </c>
      <c r="N11" s="4"/>
    </row>
    <row r="12" spans="1:16" s="5" customFormat="1" ht="19.2" customHeight="1" x14ac:dyDescent="0.3">
      <c r="A12" s="70" t="s">
        <v>21</v>
      </c>
      <c r="B12" s="70"/>
      <c r="C12" s="70"/>
      <c r="D12" s="70"/>
      <c r="E12" s="70"/>
      <c r="F12" s="70"/>
      <c r="G12" s="70"/>
      <c r="H12" s="70"/>
      <c r="I12" s="70"/>
      <c r="J12" s="70"/>
      <c r="K12" s="70"/>
      <c r="L12" s="70"/>
      <c r="M12" s="70"/>
      <c r="N12" s="70"/>
    </row>
    <row r="13" spans="1:16" s="26" customFormat="1" ht="109.2" customHeight="1" x14ac:dyDescent="0.3">
      <c r="A13" s="4" t="s">
        <v>22</v>
      </c>
      <c r="B13" s="29" t="s">
        <v>23</v>
      </c>
      <c r="C13" s="30" t="s">
        <v>24</v>
      </c>
      <c r="D13" s="53" t="s">
        <v>20</v>
      </c>
      <c r="E13" s="31">
        <v>2.1</v>
      </c>
      <c r="F13" s="54">
        <v>2.6</v>
      </c>
      <c r="G13" s="54">
        <v>2.1</v>
      </c>
      <c r="H13" s="54">
        <v>2.8</v>
      </c>
      <c r="I13" s="54">
        <v>12.1</v>
      </c>
      <c r="J13" s="55">
        <v>14.8</v>
      </c>
      <c r="K13" s="17">
        <v>8.41</v>
      </c>
      <c r="L13" s="4">
        <f>K13-J13</f>
        <v>-6.3900000000000006</v>
      </c>
      <c r="M13" s="17">
        <f>K13/J13*100</f>
        <v>56.82432432432433</v>
      </c>
      <c r="N13" s="4" t="s">
        <v>142</v>
      </c>
      <c r="P13" s="26" t="s">
        <v>106</v>
      </c>
    </row>
    <row r="14" spans="1:16" s="5" customFormat="1" ht="78" customHeight="1" x14ac:dyDescent="0.3">
      <c r="A14" s="4" t="s">
        <v>25</v>
      </c>
      <c r="B14" s="29" t="s">
        <v>26</v>
      </c>
      <c r="C14" s="30" t="s">
        <v>27</v>
      </c>
      <c r="D14" s="53" t="s">
        <v>28</v>
      </c>
      <c r="E14" s="30">
        <v>1</v>
      </c>
      <c r="F14" s="31">
        <v>0</v>
      </c>
      <c r="G14" s="4">
        <v>1</v>
      </c>
      <c r="H14" s="4">
        <v>0</v>
      </c>
      <c r="I14" s="4">
        <v>0</v>
      </c>
      <c r="J14" s="4">
        <v>1</v>
      </c>
      <c r="K14" s="4">
        <v>0</v>
      </c>
      <c r="L14" s="4">
        <f>K14-J14</f>
        <v>-1</v>
      </c>
      <c r="M14" s="4">
        <v>0</v>
      </c>
      <c r="N14" s="4" t="s">
        <v>143</v>
      </c>
      <c r="P14" s="26"/>
    </row>
    <row r="15" spans="1:16" s="5" customFormat="1" ht="120.6" customHeight="1" x14ac:dyDescent="0.3">
      <c r="A15" s="4" t="s">
        <v>29</v>
      </c>
      <c r="B15" s="56" t="s">
        <v>108</v>
      </c>
      <c r="C15" s="30" t="s">
        <v>109</v>
      </c>
      <c r="D15" s="53" t="s">
        <v>110</v>
      </c>
      <c r="E15" s="30">
        <v>0</v>
      </c>
      <c r="F15" s="31">
        <v>0</v>
      </c>
      <c r="G15" s="4">
        <v>0</v>
      </c>
      <c r="H15" s="4">
        <v>0</v>
      </c>
      <c r="I15" s="4">
        <v>1.8599999999999998E-2</v>
      </c>
      <c r="J15" s="4">
        <v>0</v>
      </c>
      <c r="K15" s="57" t="s">
        <v>115</v>
      </c>
      <c r="L15" s="58">
        <v>0</v>
      </c>
      <c r="M15" s="57" t="s">
        <v>115</v>
      </c>
      <c r="N15" s="59"/>
      <c r="P15" s="26"/>
    </row>
    <row r="16" spans="1:16" s="5" customFormat="1" ht="28.95" customHeight="1" x14ac:dyDescent="0.3">
      <c r="A16" s="70" t="s">
        <v>41</v>
      </c>
      <c r="B16" s="70"/>
      <c r="C16" s="70"/>
      <c r="D16" s="70"/>
      <c r="E16" s="70"/>
      <c r="F16" s="70"/>
      <c r="G16" s="70"/>
      <c r="H16" s="70"/>
      <c r="I16" s="70"/>
      <c r="J16" s="70"/>
      <c r="K16" s="70"/>
      <c r="L16" s="70"/>
      <c r="M16" s="70"/>
      <c r="N16" s="70"/>
    </row>
    <row r="17" spans="1:16" s="5" customFormat="1" ht="83.4" customHeight="1" x14ac:dyDescent="0.3">
      <c r="A17" s="4" t="s">
        <v>32</v>
      </c>
      <c r="B17" s="29" t="s">
        <v>30</v>
      </c>
      <c r="C17" s="30" t="s">
        <v>24</v>
      </c>
      <c r="D17" s="30" t="s">
        <v>31</v>
      </c>
      <c r="E17" s="30">
        <v>41</v>
      </c>
      <c r="F17" s="31">
        <v>20.2</v>
      </c>
      <c r="G17" s="4">
        <v>41</v>
      </c>
      <c r="H17" s="4">
        <v>34.200000000000003</v>
      </c>
      <c r="I17" s="4">
        <v>29.346</v>
      </c>
      <c r="J17" s="4">
        <v>20</v>
      </c>
      <c r="K17" s="66">
        <f>15807.4/1000</f>
        <v>15.807399999999999</v>
      </c>
      <c r="L17" s="4">
        <f>K17-J17</f>
        <v>-4.1926000000000005</v>
      </c>
      <c r="M17" s="17">
        <f>K17/J17*100</f>
        <v>79.037000000000006</v>
      </c>
      <c r="N17" s="59" t="s">
        <v>144</v>
      </c>
    </row>
    <row r="18" spans="1:16" s="5" customFormat="1" ht="28.95" customHeight="1" x14ac:dyDescent="0.3">
      <c r="A18" s="70" t="s">
        <v>42</v>
      </c>
      <c r="B18" s="70"/>
      <c r="C18" s="70"/>
      <c r="D18" s="70"/>
      <c r="E18" s="70"/>
      <c r="F18" s="70"/>
      <c r="G18" s="70"/>
      <c r="H18" s="70"/>
      <c r="I18" s="70"/>
      <c r="J18" s="70"/>
      <c r="K18" s="70"/>
      <c r="L18" s="70"/>
      <c r="M18" s="70"/>
      <c r="N18" s="70"/>
    </row>
    <row r="19" spans="1:16" s="5" customFormat="1" ht="48" customHeight="1" x14ac:dyDescent="0.3">
      <c r="A19" s="4" t="s">
        <v>35</v>
      </c>
      <c r="B19" s="29" t="s">
        <v>33</v>
      </c>
      <c r="C19" s="30" t="s">
        <v>24</v>
      </c>
      <c r="D19" s="30" t="s">
        <v>34</v>
      </c>
      <c r="E19" s="30">
        <v>315</v>
      </c>
      <c r="F19" s="31">
        <v>280</v>
      </c>
      <c r="G19" s="4">
        <v>315</v>
      </c>
      <c r="H19" s="4">
        <v>271</v>
      </c>
      <c r="I19" s="4">
        <v>301</v>
      </c>
      <c r="J19" s="4">
        <v>230</v>
      </c>
      <c r="K19" s="4">
        <v>70</v>
      </c>
      <c r="L19" s="4">
        <f>K19-J19</f>
        <v>-160</v>
      </c>
      <c r="M19" s="17">
        <f>K19/J19*100</f>
        <v>30.434782608695656</v>
      </c>
      <c r="N19" s="4"/>
    </row>
    <row r="20" spans="1:16" s="5" customFormat="1" ht="31.95" customHeight="1" x14ac:dyDescent="0.3">
      <c r="A20" s="70" t="s">
        <v>43</v>
      </c>
      <c r="B20" s="70"/>
      <c r="C20" s="70"/>
      <c r="D20" s="70"/>
      <c r="E20" s="70"/>
      <c r="F20" s="70"/>
      <c r="G20" s="70"/>
      <c r="H20" s="70"/>
      <c r="I20" s="70"/>
      <c r="J20" s="70"/>
      <c r="K20" s="70"/>
      <c r="L20" s="70"/>
      <c r="M20" s="70"/>
      <c r="N20" s="70"/>
    </row>
    <row r="21" spans="1:16" s="5" customFormat="1" ht="52.95" customHeight="1" x14ac:dyDescent="0.3">
      <c r="A21" s="4" t="s">
        <v>37</v>
      </c>
      <c r="B21" s="29" t="s">
        <v>36</v>
      </c>
      <c r="C21" s="30" t="s">
        <v>27</v>
      </c>
      <c r="D21" s="30" t="s">
        <v>18</v>
      </c>
      <c r="E21" s="30">
        <v>83.7</v>
      </c>
      <c r="F21" s="31">
        <v>86.3</v>
      </c>
      <c r="G21" s="4">
        <v>83.7</v>
      </c>
      <c r="H21" s="4">
        <v>87</v>
      </c>
      <c r="I21" s="4">
        <v>87.5</v>
      </c>
      <c r="J21" s="4">
        <v>87</v>
      </c>
      <c r="K21" s="4">
        <v>87.5</v>
      </c>
      <c r="L21" s="4">
        <f>K21-J21</f>
        <v>0.5</v>
      </c>
      <c r="M21" s="17">
        <f>K21/J21*100</f>
        <v>100.57471264367817</v>
      </c>
      <c r="N21" s="4" t="s">
        <v>126</v>
      </c>
      <c r="P21" s="26"/>
    </row>
    <row r="22" spans="1:16" s="5" customFormat="1" ht="45" customHeight="1" x14ac:dyDescent="0.3">
      <c r="A22" s="4" t="s">
        <v>113</v>
      </c>
      <c r="B22" s="29" t="s">
        <v>38</v>
      </c>
      <c r="C22" s="30" t="s">
        <v>27</v>
      </c>
      <c r="D22" s="30" t="s">
        <v>39</v>
      </c>
      <c r="E22" s="30">
        <v>2</v>
      </c>
      <c r="F22" s="31">
        <v>1</v>
      </c>
      <c r="G22" s="4">
        <v>2</v>
      </c>
      <c r="H22" s="4">
        <v>1</v>
      </c>
      <c r="I22" s="4">
        <v>0</v>
      </c>
      <c r="J22" s="4">
        <v>0</v>
      </c>
      <c r="K22" s="4">
        <v>0</v>
      </c>
      <c r="L22" s="4">
        <f>K22-J22</f>
        <v>0</v>
      </c>
      <c r="M22" s="17">
        <v>100</v>
      </c>
      <c r="N22" s="4"/>
      <c r="P22" s="26"/>
    </row>
    <row r="23" spans="1:16" s="5" customFormat="1" ht="34.200000000000003" customHeight="1" x14ac:dyDescent="0.3">
      <c r="A23" s="4"/>
      <c r="B23" s="18" t="s">
        <v>9</v>
      </c>
      <c r="C23" s="44"/>
      <c r="D23" s="44"/>
      <c r="E23" s="44"/>
      <c r="F23" s="4"/>
      <c r="G23" s="4"/>
      <c r="H23" s="4"/>
      <c r="I23" s="4"/>
      <c r="J23" s="4"/>
      <c r="K23" s="4"/>
      <c r="L23" s="4"/>
      <c r="M23" s="17">
        <f>(M13+M14+M17+M19+M21+M22)/6</f>
        <v>61.145136596116366</v>
      </c>
      <c r="N23" s="4"/>
    </row>
    <row r="24" spans="1:16" s="5" customFormat="1" ht="93" customHeight="1" x14ac:dyDescent="0.3"/>
    <row r="25" spans="1:16" s="5" customFormat="1" x14ac:dyDescent="0.3"/>
    <row r="26" spans="1:16" x14ac:dyDescent="0.3">
      <c r="M26" s="21"/>
    </row>
    <row r="31" spans="1:16" x14ac:dyDescent="0.3">
      <c r="M31" s="21"/>
    </row>
  </sheetData>
  <mergeCells count="20">
    <mergeCell ref="A1:N1"/>
    <mergeCell ref="A2:N2"/>
    <mergeCell ref="A3:N3"/>
    <mergeCell ref="A4:N4"/>
    <mergeCell ref="A5:N5"/>
    <mergeCell ref="A16:N16"/>
    <mergeCell ref="A18:N18"/>
    <mergeCell ref="A20:N20"/>
    <mergeCell ref="D6:D7"/>
    <mergeCell ref="E6:E7"/>
    <mergeCell ref="J6:J7"/>
    <mergeCell ref="K6:K7"/>
    <mergeCell ref="N6:N7"/>
    <mergeCell ref="L6:M6"/>
    <mergeCell ref="A9:N9"/>
    <mergeCell ref="A12:N12"/>
    <mergeCell ref="A6:A7"/>
    <mergeCell ref="B6:B7"/>
    <mergeCell ref="C6:C7"/>
    <mergeCell ref="F6:I6"/>
  </mergeCells>
  <pageMargins left="0.51181102362204722" right="0.31496062992125984" top="0.15748031496062992" bottom="0"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opLeftCell="A7" zoomScale="70" zoomScaleNormal="70" workbookViewId="0">
      <selection activeCell="P7" sqref="P7"/>
    </sheetView>
  </sheetViews>
  <sheetFormatPr defaultRowHeight="14.4" x14ac:dyDescent="0.3"/>
  <cols>
    <col min="1" max="1" width="7.33203125" customWidth="1"/>
    <col min="2" max="2" width="47.6640625" customWidth="1"/>
    <col min="3" max="3" width="13.88671875" customWidth="1"/>
    <col min="4" max="4" width="14.33203125" style="5" customWidth="1"/>
    <col min="5" max="5" width="15" customWidth="1"/>
    <col min="6" max="7" width="15.6640625" customWidth="1"/>
    <col min="8" max="8" width="30.33203125" customWidth="1"/>
  </cols>
  <sheetData>
    <row r="1" spans="1:10" ht="18" x14ac:dyDescent="0.3">
      <c r="A1" s="81" t="s">
        <v>46</v>
      </c>
      <c r="B1" s="81"/>
      <c r="C1" s="81"/>
      <c r="D1" s="81"/>
      <c r="E1" s="81"/>
      <c r="F1" s="81"/>
      <c r="G1" s="81"/>
      <c r="H1" s="81"/>
    </row>
    <row r="2" spans="1:10" ht="47.4" customHeight="1" x14ac:dyDescent="0.3">
      <c r="A2" s="82" t="s">
        <v>1</v>
      </c>
      <c r="B2" s="82" t="s">
        <v>2</v>
      </c>
      <c r="C2" s="82" t="s">
        <v>49</v>
      </c>
      <c r="D2" s="83" t="s">
        <v>107</v>
      </c>
      <c r="E2" s="82" t="s">
        <v>14</v>
      </c>
      <c r="F2" s="82" t="s">
        <v>4</v>
      </c>
      <c r="G2" s="82"/>
      <c r="H2" s="82" t="s">
        <v>50</v>
      </c>
    </row>
    <row r="3" spans="1:10" ht="31.2" customHeight="1" x14ac:dyDescent="0.3">
      <c r="A3" s="82"/>
      <c r="B3" s="82"/>
      <c r="C3" s="82"/>
      <c r="D3" s="83"/>
      <c r="E3" s="82"/>
      <c r="F3" s="2" t="s">
        <v>5</v>
      </c>
      <c r="G3" s="2" t="s">
        <v>6</v>
      </c>
      <c r="H3" s="82"/>
    </row>
    <row r="4" spans="1:10" ht="19.95" customHeight="1" x14ac:dyDescent="0.3">
      <c r="A4" s="2">
        <v>1</v>
      </c>
      <c r="B4" s="2">
        <v>2</v>
      </c>
      <c r="C4" s="2">
        <v>3</v>
      </c>
      <c r="D4" s="19">
        <v>4</v>
      </c>
      <c r="E4" s="2">
        <v>5</v>
      </c>
      <c r="F4" s="2">
        <v>6</v>
      </c>
      <c r="G4" s="2">
        <v>7</v>
      </c>
      <c r="H4" s="2">
        <v>8</v>
      </c>
    </row>
    <row r="5" spans="1:10" s="5" customFormat="1" ht="34.200000000000003" customHeight="1" x14ac:dyDescent="0.3">
      <c r="A5" s="28" t="s">
        <v>7</v>
      </c>
      <c r="B5" s="84" t="s">
        <v>56</v>
      </c>
      <c r="C5" s="84"/>
      <c r="D5" s="84"/>
      <c r="E5" s="84"/>
      <c r="F5" s="84"/>
      <c r="G5" s="84"/>
      <c r="H5" s="84"/>
    </row>
    <row r="6" spans="1:10" s="5" customFormat="1" ht="81.599999999999994" customHeight="1" x14ac:dyDescent="0.3">
      <c r="A6" s="50" t="s">
        <v>47</v>
      </c>
      <c r="B6" s="60" t="s">
        <v>51</v>
      </c>
      <c r="C6" s="50" t="s">
        <v>57</v>
      </c>
      <c r="D6" s="61">
        <v>0</v>
      </c>
      <c r="E6" s="61">
        <v>0</v>
      </c>
      <c r="F6" s="50">
        <f>E6-D6</f>
        <v>0</v>
      </c>
      <c r="G6" s="62">
        <v>0</v>
      </c>
      <c r="H6" s="50"/>
      <c r="J6" s="26"/>
    </row>
    <row r="7" spans="1:10" s="5" customFormat="1" ht="21" customHeight="1" x14ac:dyDescent="0.3">
      <c r="A7" s="28" t="s">
        <v>8</v>
      </c>
      <c r="B7" s="84" t="s">
        <v>104</v>
      </c>
      <c r="C7" s="84"/>
      <c r="D7" s="84"/>
      <c r="E7" s="84"/>
      <c r="F7" s="84"/>
      <c r="G7" s="84"/>
      <c r="H7" s="84"/>
    </row>
    <row r="8" spans="1:10" s="5" customFormat="1" ht="55.2" customHeight="1" x14ac:dyDescent="0.3">
      <c r="A8" s="28" t="s">
        <v>48</v>
      </c>
      <c r="B8" s="51" t="s">
        <v>52</v>
      </c>
      <c r="C8" s="32" t="s">
        <v>34</v>
      </c>
      <c r="D8" s="32">
        <v>20</v>
      </c>
      <c r="E8" s="67">
        <f>7+16+2</f>
        <v>25</v>
      </c>
      <c r="F8" s="33">
        <f t="shared" ref="F8:F9" si="0">E8-D8</f>
        <v>5</v>
      </c>
      <c r="G8" s="64">
        <f>E8/D8*100</f>
        <v>125</v>
      </c>
      <c r="H8" s="49" t="s">
        <v>128</v>
      </c>
    </row>
    <row r="9" spans="1:10" s="5" customFormat="1" ht="61.95" customHeight="1" x14ac:dyDescent="0.3">
      <c r="A9" s="27" t="s">
        <v>116</v>
      </c>
      <c r="B9" s="51" t="s">
        <v>117</v>
      </c>
      <c r="C9" s="32" t="s">
        <v>34</v>
      </c>
      <c r="D9" s="32">
        <v>15</v>
      </c>
      <c r="E9" s="68">
        <v>3</v>
      </c>
      <c r="F9" s="33">
        <f t="shared" si="0"/>
        <v>-12</v>
      </c>
      <c r="G9" s="64">
        <f t="shared" ref="G9:G11" si="1">E9/D9*100</f>
        <v>20</v>
      </c>
      <c r="H9" s="49"/>
    </row>
    <row r="10" spans="1:10" s="5" customFormat="1" ht="51.6" customHeight="1" x14ac:dyDescent="0.3">
      <c r="A10" s="27" t="s">
        <v>118</v>
      </c>
      <c r="B10" s="51" t="s">
        <v>119</v>
      </c>
      <c r="C10" s="32" t="s">
        <v>34</v>
      </c>
      <c r="D10" s="32">
        <v>85</v>
      </c>
      <c r="E10" s="68">
        <f>23+16</f>
        <v>39</v>
      </c>
      <c r="F10" s="33">
        <f>E10-D10</f>
        <v>-46</v>
      </c>
      <c r="G10" s="64">
        <f t="shared" si="1"/>
        <v>45.882352941176471</v>
      </c>
      <c r="H10" s="49" t="s">
        <v>128</v>
      </c>
    </row>
    <row r="11" spans="1:10" s="5" customFormat="1" ht="69.599999999999994" customHeight="1" x14ac:dyDescent="0.3">
      <c r="A11" s="27" t="s">
        <v>120</v>
      </c>
      <c r="B11" s="51" t="s">
        <v>121</v>
      </c>
      <c r="C11" s="32" t="s">
        <v>34</v>
      </c>
      <c r="D11" s="32">
        <v>15</v>
      </c>
      <c r="E11" s="68">
        <v>3</v>
      </c>
      <c r="F11" s="33">
        <f t="shared" ref="F11" si="2">E11-D11</f>
        <v>-12</v>
      </c>
      <c r="G11" s="64">
        <f t="shared" si="1"/>
        <v>20</v>
      </c>
      <c r="H11" s="49"/>
    </row>
    <row r="12" spans="1:10" s="5" customFormat="1" ht="22.2" customHeight="1" x14ac:dyDescent="0.3">
      <c r="A12" s="27" t="s">
        <v>122</v>
      </c>
      <c r="B12" s="84" t="s">
        <v>53</v>
      </c>
      <c r="C12" s="84"/>
      <c r="D12" s="84"/>
      <c r="E12" s="84"/>
      <c r="F12" s="84"/>
      <c r="G12" s="84"/>
      <c r="H12" s="84"/>
    </row>
    <row r="13" spans="1:10" s="5" customFormat="1" ht="66" customHeight="1" x14ac:dyDescent="0.3">
      <c r="A13" s="32" t="s">
        <v>58</v>
      </c>
      <c r="B13" s="52" t="s">
        <v>54</v>
      </c>
      <c r="C13" s="32" t="s">
        <v>55</v>
      </c>
      <c r="D13" s="43">
        <v>0</v>
      </c>
      <c r="E13" s="34">
        <f>0.94+0.44+0.46</f>
        <v>1.8399999999999999</v>
      </c>
      <c r="F13" s="34">
        <f>E13-D13</f>
        <v>1.8399999999999999</v>
      </c>
      <c r="G13" s="34">
        <v>0</v>
      </c>
      <c r="H13" s="32" t="s">
        <v>133</v>
      </c>
    </row>
    <row r="14" spans="1:10" s="5" customFormat="1" ht="53.4" customHeight="1" x14ac:dyDescent="0.3">
      <c r="A14" s="32" t="s">
        <v>59</v>
      </c>
      <c r="B14" s="52" t="s">
        <v>123</v>
      </c>
      <c r="C14" s="32" t="s">
        <v>55</v>
      </c>
      <c r="D14" s="43">
        <v>0</v>
      </c>
      <c r="E14" s="42">
        <v>0</v>
      </c>
      <c r="F14" s="42">
        <f>E14-D14</f>
        <v>0</v>
      </c>
      <c r="G14" s="34">
        <v>0</v>
      </c>
      <c r="H14" s="32" t="s">
        <v>124</v>
      </c>
    </row>
    <row r="15" spans="1:10" s="5" customFormat="1" x14ac:dyDescent="0.3"/>
    <row r="16" spans="1:10" s="5" customFormat="1" x14ac:dyDescent="0.3"/>
    <row r="17" s="20" customFormat="1" ht="15.6" x14ac:dyDescent="0.3"/>
  </sheetData>
  <mergeCells count="11">
    <mergeCell ref="B7:H7"/>
    <mergeCell ref="B12:H12"/>
    <mergeCell ref="A2:A3"/>
    <mergeCell ref="B2:B3"/>
    <mergeCell ref="F2:G2"/>
    <mergeCell ref="B5:H5"/>
    <mergeCell ref="A1:H1"/>
    <mergeCell ref="C2:C3"/>
    <mergeCell ref="D2:D3"/>
    <mergeCell ref="E2:E3"/>
    <mergeCell ref="H2:H3"/>
  </mergeCells>
  <pageMargins left="0.51181102362204722" right="0.51181102362204722" top="0.35433070866141736" bottom="0.35433070866141736"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8"/>
  <sheetViews>
    <sheetView tabSelected="1" zoomScale="85" zoomScaleNormal="85" zoomScaleSheetLayoutView="80" workbookViewId="0">
      <pane xSplit="1" ySplit="3" topLeftCell="B88" activePane="bottomRight" state="frozen"/>
      <selection pane="topRight" activeCell="B1" sqref="B1"/>
      <selection pane="bottomLeft" activeCell="A4" sqref="A4"/>
      <selection pane="bottomRight" activeCell="H94" sqref="H94"/>
    </sheetView>
  </sheetViews>
  <sheetFormatPr defaultRowHeight="14.4" x14ac:dyDescent="0.3"/>
  <cols>
    <col min="1" max="1" width="43.33203125" customWidth="1"/>
    <col min="2" max="2" width="22.6640625" style="5" customWidth="1"/>
    <col min="3" max="3" width="15.5546875" style="5" customWidth="1"/>
    <col min="4" max="4" width="14.5546875" style="5" customWidth="1"/>
    <col min="5" max="5" width="15.109375" style="5" customWidth="1"/>
    <col min="6" max="6" width="15" style="5" customWidth="1"/>
    <col min="7" max="7" width="84.88671875" style="5" customWidth="1"/>
    <col min="8" max="8" width="17.6640625" customWidth="1"/>
  </cols>
  <sheetData>
    <row r="1" spans="1:8" ht="34.200000000000003" customHeight="1" x14ac:dyDescent="0.3">
      <c r="A1" s="96" t="s">
        <v>60</v>
      </c>
      <c r="B1" s="96"/>
      <c r="C1" s="96"/>
      <c r="D1" s="96"/>
      <c r="E1" s="96"/>
      <c r="F1" s="96"/>
      <c r="G1" s="96"/>
    </row>
    <row r="2" spans="1:8" s="5" customFormat="1" ht="33" customHeight="1" x14ac:dyDescent="0.3">
      <c r="A2" s="97" t="s">
        <v>61</v>
      </c>
      <c r="B2" s="97" t="s">
        <v>62</v>
      </c>
      <c r="C2" s="97"/>
      <c r="D2" s="45" t="s">
        <v>63</v>
      </c>
      <c r="E2" s="83" t="s">
        <v>4</v>
      </c>
      <c r="F2" s="83"/>
      <c r="G2" s="83"/>
    </row>
    <row r="3" spans="1:8" s="5" customFormat="1" ht="61.2" customHeight="1" x14ac:dyDescent="0.3">
      <c r="A3" s="97"/>
      <c r="B3" s="65" t="s">
        <v>75</v>
      </c>
      <c r="C3" s="46" t="s">
        <v>76</v>
      </c>
      <c r="D3" s="46" t="s">
        <v>77</v>
      </c>
      <c r="E3" s="46" t="s">
        <v>100</v>
      </c>
      <c r="F3" s="46" t="s">
        <v>64</v>
      </c>
      <c r="G3" s="46" t="s">
        <v>65</v>
      </c>
    </row>
    <row r="4" spans="1:8" s="5" customFormat="1" ht="15.6" x14ac:dyDescent="0.3">
      <c r="A4" s="48">
        <v>1</v>
      </c>
      <c r="B4" s="65">
        <v>2</v>
      </c>
      <c r="C4" s="48">
        <v>3</v>
      </c>
      <c r="D4" s="48">
        <v>4</v>
      </c>
      <c r="E4" s="48">
        <v>5</v>
      </c>
      <c r="F4" s="48">
        <v>6</v>
      </c>
      <c r="G4" s="48">
        <v>7</v>
      </c>
    </row>
    <row r="5" spans="1:8" s="5" customFormat="1" ht="45" customHeight="1" x14ac:dyDescent="0.3">
      <c r="A5" s="35" t="s">
        <v>78</v>
      </c>
      <c r="B5" s="6">
        <f>SUM(B6:B9)</f>
        <v>1821490</v>
      </c>
      <c r="C5" s="6">
        <f>SUM(C6:C9)</f>
        <v>1689627.3499999999</v>
      </c>
      <c r="D5" s="6">
        <f>SUM(D6:D9)</f>
        <v>800314.44</v>
      </c>
      <c r="E5" s="6">
        <f>SUM(E6:E9)</f>
        <v>-889312.90999999992</v>
      </c>
      <c r="F5" s="7">
        <f>D5/C5*100</f>
        <v>47.366328439226557</v>
      </c>
      <c r="G5" s="48"/>
      <c r="H5" s="8"/>
    </row>
    <row r="6" spans="1:8" s="5" customFormat="1" ht="23.4" customHeight="1" x14ac:dyDescent="0.3">
      <c r="A6" s="35" t="s">
        <v>66</v>
      </c>
      <c r="B6" s="7">
        <f>B11+B16+B21+B26+B31+B36+B41+B46+B51+B56+B61+B66+B71+B76+B81+B86</f>
        <v>2184.5</v>
      </c>
      <c r="C6" s="7">
        <f>C11+C16+C21+C26+C31+C36+C41+C46+C51+C56+C61+C66+C71+C76+C81+C86</f>
        <v>2184.5</v>
      </c>
      <c r="D6" s="7">
        <f t="shared" ref="D6" si="0">D11+D16+D21+D26+D31+D36+D41+D46+D51+D56+D61+D66+D71+D76+D81+D86</f>
        <v>1880.1</v>
      </c>
      <c r="E6" s="7">
        <f>D6-C6</f>
        <v>-304.40000000000009</v>
      </c>
      <c r="F6" s="7">
        <f t="shared" ref="F6:F8" si="1">D6/C6*100</f>
        <v>86.06546120393682</v>
      </c>
      <c r="G6" s="48"/>
    </row>
    <row r="7" spans="1:8" s="5" customFormat="1" ht="21.6" customHeight="1" x14ac:dyDescent="0.3">
      <c r="A7" s="35" t="s">
        <v>67</v>
      </c>
      <c r="B7" s="7">
        <f t="shared" ref="B7" si="2">B12+B17+B22+B27+B32+B37+B42+B47+B52+B57+B62+B67+B72+B77+B82+B87</f>
        <v>1350293</v>
      </c>
      <c r="C7" s="7">
        <f t="shared" ref="C7:D9" si="3">C12+C17+C22+C27+C32+C37+C42+C47+C52+C57+C62+C67+C72+C77+C82+C87</f>
        <v>1218430.3999999999</v>
      </c>
      <c r="D7" s="7">
        <f t="shared" si="3"/>
        <v>555336.82999999996</v>
      </c>
      <c r="E7" s="7">
        <f>D7-C7</f>
        <v>-663093.56999999995</v>
      </c>
      <c r="F7" s="7">
        <f t="shared" si="1"/>
        <v>45.578051072921362</v>
      </c>
      <c r="G7" s="48"/>
      <c r="H7" s="8"/>
    </row>
    <row r="8" spans="1:8" s="5" customFormat="1" ht="23.4" customHeight="1" x14ac:dyDescent="0.3">
      <c r="A8" s="35" t="s">
        <v>68</v>
      </c>
      <c r="B8" s="7">
        <f t="shared" ref="B8" si="4">B13+B18+B23+B28+B33+B38+B43+B48+B53+B58+B63+B68+B73+B78+B83+B88</f>
        <v>421330.19999999995</v>
      </c>
      <c r="C8" s="7">
        <f t="shared" si="3"/>
        <v>421330.14999999997</v>
      </c>
      <c r="D8" s="7">
        <f t="shared" si="3"/>
        <v>243097.51</v>
      </c>
      <c r="E8" s="7">
        <f>D8-C8</f>
        <v>-178232.63999999996</v>
      </c>
      <c r="F8" s="7">
        <f t="shared" si="1"/>
        <v>57.697629756617232</v>
      </c>
      <c r="G8" s="48"/>
    </row>
    <row r="9" spans="1:8" s="5" customFormat="1" ht="20.399999999999999" customHeight="1" x14ac:dyDescent="0.3">
      <c r="A9" s="35" t="s">
        <v>79</v>
      </c>
      <c r="B9" s="7">
        <f t="shared" ref="B9" si="5">B14+B19+B24+B29+B34+B39+B44+B49+B54+B59+B64+B69+B74+B79+B84+B89</f>
        <v>47682.3</v>
      </c>
      <c r="C9" s="7">
        <f t="shared" si="3"/>
        <v>47682.3</v>
      </c>
      <c r="D9" s="7">
        <f t="shared" si="3"/>
        <v>0</v>
      </c>
      <c r="E9" s="7">
        <f>D9-C9</f>
        <v>-47682.3</v>
      </c>
      <c r="F9" s="7">
        <v>0</v>
      </c>
      <c r="G9" s="48"/>
    </row>
    <row r="10" spans="1:8" s="5" customFormat="1" ht="43.95" customHeight="1" x14ac:dyDescent="0.3">
      <c r="A10" s="36" t="s">
        <v>80</v>
      </c>
      <c r="B10" s="6">
        <f>SUM(B11:B14)</f>
        <v>398046.6</v>
      </c>
      <c r="C10" s="6">
        <f>SUM(C11:C14)</f>
        <v>398046.6</v>
      </c>
      <c r="D10" s="6">
        <f>SUM(D11:D14)</f>
        <v>58178.3</v>
      </c>
      <c r="E10" s="6">
        <f>SUM(E11:E14)</f>
        <v>-339868.3</v>
      </c>
      <c r="F10" s="7">
        <f>D10/C10*100</f>
        <v>14.615952001599814</v>
      </c>
      <c r="G10" s="85" t="s">
        <v>131</v>
      </c>
    </row>
    <row r="11" spans="1:8" s="5" customFormat="1" ht="21.6" customHeight="1" x14ac:dyDescent="0.3">
      <c r="A11" s="37" t="s">
        <v>66</v>
      </c>
      <c r="B11" s="7">
        <v>0</v>
      </c>
      <c r="C11" s="7">
        <v>0</v>
      </c>
      <c r="D11" s="7">
        <v>0</v>
      </c>
      <c r="E11" s="7">
        <f>D11-C11</f>
        <v>0</v>
      </c>
      <c r="F11" s="7">
        <v>0</v>
      </c>
      <c r="G11" s="86"/>
    </row>
    <row r="12" spans="1:8" s="5" customFormat="1" ht="16.95" customHeight="1" x14ac:dyDescent="0.3">
      <c r="A12" s="37" t="s">
        <v>67</v>
      </c>
      <c r="B12" s="7">
        <v>322390.09999999998</v>
      </c>
      <c r="C12" s="7">
        <v>322390.09999999998</v>
      </c>
      <c r="D12" s="7">
        <v>54105.8</v>
      </c>
      <c r="E12" s="7">
        <f t="shared" ref="E12:E14" si="6">D12-C12</f>
        <v>-268284.3</v>
      </c>
      <c r="F12" s="7">
        <f>D12/C12*100</f>
        <v>16.782711379784924</v>
      </c>
      <c r="G12" s="86"/>
    </row>
    <row r="13" spans="1:8" s="5" customFormat="1" ht="17.399999999999999" customHeight="1" x14ac:dyDescent="0.3">
      <c r="A13" s="37" t="s">
        <v>68</v>
      </c>
      <c r="B13" s="7">
        <v>27974.2</v>
      </c>
      <c r="C13" s="7">
        <v>27974.2</v>
      </c>
      <c r="D13" s="7">
        <v>4072.5</v>
      </c>
      <c r="E13" s="7">
        <f t="shared" si="6"/>
        <v>-23901.7</v>
      </c>
      <c r="F13" s="7">
        <f>D13/C13*100</f>
        <v>14.558057066868757</v>
      </c>
      <c r="G13" s="86"/>
    </row>
    <row r="14" spans="1:8" s="5" customFormat="1" ht="22.95" customHeight="1" x14ac:dyDescent="0.3">
      <c r="A14" s="37" t="s">
        <v>79</v>
      </c>
      <c r="B14" s="7">
        <v>47682.3</v>
      </c>
      <c r="C14" s="7">
        <v>47682.3</v>
      </c>
      <c r="D14" s="7">
        <v>0</v>
      </c>
      <c r="E14" s="7">
        <f t="shared" si="6"/>
        <v>-47682.3</v>
      </c>
      <c r="F14" s="7">
        <v>0</v>
      </c>
      <c r="G14" s="87"/>
    </row>
    <row r="15" spans="1:8" s="5" customFormat="1" ht="52.2" hidden="1" customHeight="1" x14ac:dyDescent="0.3">
      <c r="A15" s="36" t="s">
        <v>81</v>
      </c>
      <c r="B15" s="6">
        <f>SUM(B16:B19)</f>
        <v>0</v>
      </c>
      <c r="C15" s="6">
        <f>SUM(C16:C19)</f>
        <v>0</v>
      </c>
      <c r="D15" s="6">
        <f>SUM(D16:D19)</f>
        <v>0</v>
      </c>
      <c r="E15" s="6">
        <f>SUM(E16:E19)</f>
        <v>0</v>
      </c>
      <c r="F15" s="7">
        <v>100</v>
      </c>
      <c r="G15" s="85"/>
    </row>
    <row r="16" spans="1:8" s="5" customFormat="1" ht="19.95" hidden="1" customHeight="1" x14ac:dyDescent="0.3">
      <c r="A16" s="37" t="s">
        <v>66</v>
      </c>
      <c r="B16" s="7">
        <v>0</v>
      </c>
      <c r="C16" s="6">
        <v>0</v>
      </c>
      <c r="D16" s="6">
        <v>0</v>
      </c>
      <c r="E16" s="7">
        <f>D16-C16</f>
        <v>0</v>
      </c>
      <c r="F16" s="7">
        <v>100</v>
      </c>
      <c r="G16" s="86"/>
    </row>
    <row r="17" spans="1:8" s="5" customFormat="1" ht="16.5" hidden="1" customHeight="1" x14ac:dyDescent="0.3">
      <c r="A17" s="37" t="s">
        <v>67</v>
      </c>
      <c r="B17" s="7">
        <v>0</v>
      </c>
      <c r="C17" s="6">
        <v>0</v>
      </c>
      <c r="D17" s="6">
        <v>0</v>
      </c>
      <c r="E17" s="7">
        <f t="shared" ref="E17:E19" si="7">D17-C17</f>
        <v>0</v>
      </c>
      <c r="F17" s="7">
        <v>100</v>
      </c>
      <c r="G17" s="86"/>
    </row>
    <row r="18" spans="1:8" s="5" customFormat="1" ht="15.6" hidden="1" x14ac:dyDescent="0.3">
      <c r="A18" s="37" t="s">
        <v>68</v>
      </c>
      <c r="B18" s="7">
        <v>0</v>
      </c>
      <c r="C18" s="6">
        <v>0</v>
      </c>
      <c r="D18" s="6">
        <v>0</v>
      </c>
      <c r="E18" s="7">
        <f t="shared" si="7"/>
        <v>0</v>
      </c>
      <c r="F18" s="7">
        <v>100</v>
      </c>
      <c r="G18" s="86"/>
    </row>
    <row r="19" spans="1:8" s="5" customFormat="1" ht="15.6" hidden="1" x14ac:dyDescent="0.3">
      <c r="A19" s="37" t="s">
        <v>79</v>
      </c>
      <c r="B19" s="7">
        <v>0</v>
      </c>
      <c r="C19" s="7">
        <v>0</v>
      </c>
      <c r="D19" s="7">
        <v>0</v>
      </c>
      <c r="E19" s="7">
        <f t="shared" si="7"/>
        <v>0</v>
      </c>
      <c r="F19" s="7">
        <v>0</v>
      </c>
      <c r="G19" s="87"/>
    </row>
    <row r="20" spans="1:8" s="5" customFormat="1" ht="41.4" hidden="1" customHeight="1" x14ac:dyDescent="0.3">
      <c r="A20" s="36" t="s">
        <v>82</v>
      </c>
      <c r="B20" s="6">
        <f>SUM(B21:B24)</f>
        <v>0</v>
      </c>
      <c r="C20" s="6">
        <f>SUM(C21:C24)</f>
        <v>0</v>
      </c>
      <c r="D20" s="6">
        <f>SUM(D21:D24)</f>
        <v>0</v>
      </c>
      <c r="E20" s="6">
        <f>SUM(E21:E24)</f>
        <v>0</v>
      </c>
      <c r="F20" s="7">
        <v>100</v>
      </c>
      <c r="G20" s="88"/>
    </row>
    <row r="21" spans="1:8" s="5" customFormat="1" ht="21" hidden="1" customHeight="1" x14ac:dyDescent="0.3">
      <c r="A21" s="37" t="s">
        <v>66</v>
      </c>
      <c r="B21" s="7">
        <v>0</v>
      </c>
      <c r="C21" s="6">
        <v>0</v>
      </c>
      <c r="D21" s="6">
        <v>0</v>
      </c>
      <c r="E21" s="7">
        <f>D21-C21</f>
        <v>0</v>
      </c>
      <c r="F21" s="7">
        <v>100</v>
      </c>
      <c r="G21" s="89"/>
    </row>
    <row r="22" spans="1:8" s="5" customFormat="1" ht="22.95" hidden="1" customHeight="1" x14ac:dyDescent="0.3">
      <c r="A22" s="37" t="s">
        <v>67</v>
      </c>
      <c r="B22" s="7">
        <v>0</v>
      </c>
      <c r="C22" s="6">
        <v>0</v>
      </c>
      <c r="D22" s="6">
        <v>0</v>
      </c>
      <c r="E22" s="7">
        <f t="shared" ref="E22:E24" si="8">D22-C22</f>
        <v>0</v>
      </c>
      <c r="F22" s="7">
        <v>100</v>
      </c>
      <c r="G22" s="89"/>
    </row>
    <row r="23" spans="1:8" s="5" customFormat="1" ht="21.6" hidden="1" customHeight="1" x14ac:dyDescent="0.3">
      <c r="A23" s="37" t="s">
        <v>68</v>
      </c>
      <c r="B23" s="7">
        <v>0</v>
      </c>
      <c r="C23" s="6">
        <v>0</v>
      </c>
      <c r="D23" s="6">
        <v>0</v>
      </c>
      <c r="E23" s="7">
        <f t="shared" si="8"/>
        <v>0</v>
      </c>
      <c r="F23" s="7">
        <v>100</v>
      </c>
      <c r="G23" s="89"/>
    </row>
    <row r="24" spans="1:8" s="5" customFormat="1" ht="22.2" hidden="1" customHeight="1" x14ac:dyDescent="0.3">
      <c r="A24" s="37" t="s">
        <v>79</v>
      </c>
      <c r="B24" s="7">
        <v>0</v>
      </c>
      <c r="C24" s="7">
        <v>0</v>
      </c>
      <c r="D24" s="7">
        <v>0</v>
      </c>
      <c r="E24" s="7">
        <f t="shared" si="8"/>
        <v>0</v>
      </c>
      <c r="F24" s="7">
        <v>0</v>
      </c>
      <c r="G24" s="90"/>
      <c r="H24" s="8"/>
    </row>
    <row r="25" spans="1:8" s="5" customFormat="1" ht="113.4" customHeight="1" x14ac:dyDescent="0.3">
      <c r="A25" s="36" t="s">
        <v>83</v>
      </c>
      <c r="B25" s="6">
        <f>SUM(B26:B29)</f>
        <v>64787</v>
      </c>
      <c r="C25" s="6">
        <f>SUM(C26:C29)</f>
        <v>64787</v>
      </c>
      <c r="D25" s="6">
        <f>SUM(D26:D29)</f>
        <v>55757.5</v>
      </c>
      <c r="E25" s="6">
        <f>SUM(E26:E29)</f>
        <v>-9029.4999999999964</v>
      </c>
      <c r="F25" s="7">
        <f t="shared" ref="F25:F70" si="9">D25/C25*100</f>
        <v>86.062790374612192</v>
      </c>
      <c r="G25" s="69" t="s">
        <v>148</v>
      </c>
    </row>
    <row r="26" spans="1:8" s="5" customFormat="1" ht="15.6" x14ac:dyDescent="0.3">
      <c r="A26" s="37" t="s">
        <v>66</v>
      </c>
      <c r="B26" s="7">
        <v>2184.5</v>
      </c>
      <c r="C26" s="6">
        <v>2184.5</v>
      </c>
      <c r="D26" s="6">
        <v>1880.1</v>
      </c>
      <c r="E26" s="7">
        <f>D26-C26</f>
        <v>-304.40000000000009</v>
      </c>
      <c r="F26" s="7">
        <f t="shared" si="9"/>
        <v>86.06546120393682</v>
      </c>
      <c r="G26" s="38"/>
    </row>
    <row r="27" spans="1:8" s="5" customFormat="1" ht="15.6" x14ac:dyDescent="0.3">
      <c r="A27" s="37" t="s">
        <v>67</v>
      </c>
      <c r="B27" s="7">
        <v>59363.199999999997</v>
      </c>
      <c r="C27" s="6">
        <v>59363.199999999997</v>
      </c>
      <c r="D27" s="6">
        <v>51089.5</v>
      </c>
      <c r="E27" s="7">
        <f t="shared" ref="E27:E29" si="10">D27-C27</f>
        <v>-8273.6999999999971</v>
      </c>
      <c r="F27" s="7">
        <f t="shared" si="9"/>
        <v>86.062577489084148</v>
      </c>
      <c r="G27" s="38"/>
    </row>
    <row r="28" spans="1:8" s="5" customFormat="1" ht="15.6" x14ac:dyDescent="0.3">
      <c r="A28" s="37" t="s">
        <v>68</v>
      </c>
      <c r="B28" s="7">
        <v>3239.3</v>
      </c>
      <c r="C28" s="6">
        <v>3239.3</v>
      </c>
      <c r="D28" s="6">
        <v>2787.9</v>
      </c>
      <c r="E28" s="7">
        <f t="shared" si="10"/>
        <v>-451.40000000000009</v>
      </c>
      <c r="F28" s="7">
        <f t="shared" si="9"/>
        <v>86.064890562775915</v>
      </c>
      <c r="G28" s="38"/>
    </row>
    <row r="29" spans="1:8" s="5" customFormat="1" ht="15.6" x14ac:dyDescent="0.3">
      <c r="A29" s="37" t="s">
        <v>79</v>
      </c>
      <c r="B29" s="7">
        <v>0</v>
      </c>
      <c r="C29" s="7">
        <v>0</v>
      </c>
      <c r="D29" s="7">
        <v>0</v>
      </c>
      <c r="E29" s="7">
        <f t="shared" si="10"/>
        <v>0</v>
      </c>
      <c r="F29" s="7">
        <v>0</v>
      </c>
      <c r="G29" s="38"/>
    </row>
    <row r="30" spans="1:8" s="5" customFormat="1" ht="61.2" customHeight="1" x14ac:dyDescent="0.3">
      <c r="A30" s="36" t="s">
        <v>84</v>
      </c>
      <c r="B30" s="6">
        <f>SUM(B31:B34)</f>
        <v>35794.400000000001</v>
      </c>
      <c r="C30" s="6">
        <f>SUM(C31:C34)</f>
        <v>35794.400000000001</v>
      </c>
      <c r="D30" s="6">
        <f>SUM(D31:D34)</f>
        <v>8185.7</v>
      </c>
      <c r="E30" s="6">
        <f>SUM(E31:E34)</f>
        <v>-27608.7</v>
      </c>
      <c r="F30" s="7">
        <f t="shared" si="9"/>
        <v>22.868661019600829</v>
      </c>
      <c r="G30" s="85" t="s">
        <v>134</v>
      </c>
      <c r="H30" s="40"/>
    </row>
    <row r="31" spans="1:8" s="5" customFormat="1" ht="15.6" x14ac:dyDescent="0.3">
      <c r="A31" s="37" t="s">
        <v>66</v>
      </c>
      <c r="B31" s="7">
        <v>0</v>
      </c>
      <c r="C31" s="6">
        <v>0</v>
      </c>
      <c r="D31" s="6">
        <v>0</v>
      </c>
      <c r="E31" s="7">
        <f>D31-C31</f>
        <v>0</v>
      </c>
      <c r="F31" s="7">
        <v>0</v>
      </c>
      <c r="G31" s="86"/>
    </row>
    <row r="32" spans="1:8" s="5" customFormat="1" ht="15.6" x14ac:dyDescent="0.3">
      <c r="A32" s="37" t="s">
        <v>67</v>
      </c>
      <c r="B32" s="7">
        <v>0</v>
      </c>
      <c r="C32" s="7">
        <v>0</v>
      </c>
      <c r="D32" s="7">
        <v>0</v>
      </c>
      <c r="E32" s="7">
        <f t="shared" ref="E32:E34" si="11">D32-C32</f>
        <v>0</v>
      </c>
      <c r="F32" s="7">
        <v>0</v>
      </c>
      <c r="G32" s="86"/>
    </row>
    <row r="33" spans="1:8" s="5" customFormat="1" ht="15.6" x14ac:dyDescent="0.3">
      <c r="A33" s="37" t="s">
        <v>68</v>
      </c>
      <c r="B33" s="7">
        <v>35794.400000000001</v>
      </c>
      <c r="C33" s="6">
        <v>35794.400000000001</v>
      </c>
      <c r="D33" s="6">
        <v>8185.7</v>
      </c>
      <c r="E33" s="7">
        <f t="shared" si="11"/>
        <v>-27608.7</v>
      </c>
      <c r="F33" s="7">
        <f t="shared" si="9"/>
        <v>22.868661019600829</v>
      </c>
      <c r="G33" s="86"/>
    </row>
    <row r="34" spans="1:8" s="5" customFormat="1" ht="15.6" x14ac:dyDescent="0.3">
      <c r="A34" s="37" t="s">
        <v>79</v>
      </c>
      <c r="B34" s="7">
        <v>0</v>
      </c>
      <c r="C34" s="7">
        <v>0</v>
      </c>
      <c r="D34" s="7">
        <v>0</v>
      </c>
      <c r="E34" s="7">
        <f t="shared" si="11"/>
        <v>0</v>
      </c>
      <c r="F34" s="7">
        <v>0</v>
      </c>
      <c r="G34" s="87"/>
    </row>
    <row r="35" spans="1:8" s="5" customFormat="1" ht="75" customHeight="1" x14ac:dyDescent="0.3">
      <c r="A35" s="36" t="s">
        <v>85</v>
      </c>
      <c r="B35" s="6">
        <f>SUM(B36:B39)</f>
        <v>257911.5</v>
      </c>
      <c r="C35" s="6">
        <f>C36+C37+C38+C39</f>
        <v>257911.5</v>
      </c>
      <c r="D35" s="6">
        <f>SUM(D36:D39)</f>
        <v>145650</v>
      </c>
      <c r="E35" s="6">
        <f>SUM(E36:E39)</f>
        <v>-112261.50000000001</v>
      </c>
      <c r="F35" s="7">
        <f t="shared" si="9"/>
        <v>56.472859876352935</v>
      </c>
      <c r="G35" s="100" t="s">
        <v>141</v>
      </c>
    </row>
    <row r="36" spans="1:8" s="5" customFormat="1" ht="15.6" x14ac:dyDescent="0.3">
      <c r="A36" s="37" t="s">
        <v>66</v>
      </c>
      <c r="B36" s="7">
        <v>0</v>
      </c>
      <c r="C36" s="7"/>
      <c r="D36" s="7"/>
      <c r="E36" s="7">
        <f>D36-C36</f>
        <v>0</v>
      </c>
      <c r="F36" s="7">
        <v>0</v>
      </c>
      <c r="G36" s="101"/>
    </row>
    <row r="37" spans="1:8" s="5" customFormat="1" ht="22.95" customHeight="1" x14ac:dyDescent="0.3">
      <c r="A37" s="37" t="s">
        <v>67</v>
      </c>
      <c r="B37" s="7">
        <v>217496.7</v>
      </c>
      <c r="C37" s="7">
        <v>217496.7</v>
      </c>
      <c r="D37" s="7">
        <v>122315</v>
      </c>
      <c r="E37" s="7">
        <f t="shared" ref="E37:E39" si="12">D37-C37</f>
        <v>-95181.700000000012</v>
      </c>
      <c r="F37" s="7">
        <f t="shared" si="9"/>
        <v>56.237634869862383</v>
      </c>
      <c r="G37" s="101"/>
    </row>
    <row r="38" spans="1:8" s="5" customFormat="1" ht="19.95" customHeight="1" x14ac:dyDescent="0.3">
      <c r="A38" s="37" t="s">
        <v>68</v>
      </c>
      <c r="B38" s="7">
        <v>40414.800000000003</v>
      </c>
      <c r="C38" s="7">
        <v>40414.800000000003</v>
      </c>
      <c r="D38" s="7">
        <v>23335</v>
      </c>
      <c r="E38" s="7">
        <f t="shared" si="12"/>
        <v>-17079.800000000003</v>
      </c>
      <c r="F38" s="7">
        <f t="shared" si="9"/>
        <v>57.738749171095741</v>
      </c>
      <c r="G38" s="101"/>
    </row>
    <row r="39" spans="1:8" s="5" customFormat="1" ht="21.6" customHeight="1" x14ac:dyDescent="0.3">
      <c r="A39" s="37" t="s">
        <v>79</v>
      </c>
      <c r="B39" s="7">
        <v>0</v>
      </c>
      <c r="C39" s="7">
        <v>0</v>
      </c>
      <c r="D39" s="7">
        <v>0</v>
      </c>
      <c r="E39" s="7">
        <f t="shared" si="12"/>
        <v>0</v>
      </c>
      <c r="F39" s="7">
        <v>0</v>
      </c>
      <c r="G39" s="102"/>
    </row>
    <row r="40" spans="1:8" s="5" customFormat="1" ht="81" customHeight="1" x14ac:dyDescent="0.3">
      <c r="A40" s="36" t="s">
        <v>86</v>
      </c>
      <c r="B40" s="6">
        <f>SUM(B41:B44)</f>
        <v>1800</v>
      </c>
      <c r="C40" s="6">
        <f>SUM(C41:C44)</f>
        <v>1800</v>
      </c>
      <c r="D40" s="6">
        <f>SUM(D41:D44)</f>
        <v>0</v>
      </c>
      <c r="E40" s="6">
        <f>SUM(E41:E44)</f>
        <v>-1800</v>
      </c>
      <c r="F40" s="7">
        <f t="shared" si="9"/>
        <v>0</v>
      </c>
      <c r="G40" s="88" t="s">
        <v>135</v>
      </c>
    </row>
    <row r="41" spans="1:8" s="5" customFormat="1" ht="19.2" customHeight="1" x14ac:dyDescent="0.3">
      <c r="A41" s="37" t="s">
        <v>66</v>
      </c>
      <c r="B41" s="7">
        <v>0</v>
      </c>
      <c r="C41" s="7">
        <v>0</v>
      </c>
      <c r="D41" s="7">
        <v>0</v>
      </c>
      <c r="E41" s="7">
        <f>D41-C41</f>
        <v>0</v>
      </c>
      <c r="F41" s="7">
        <v>0</v>
      </c>
      <c r="G41" s="89"/>
    </row>
    <row r="42" spans="1:8" s="5" customFormat="1" ht="18.600000000000001" customHeight="1" x14ac:dyDescent="0.3">
      <c r="A42" s="37" t="s">
        <v>67</v>
      </c>
      <c r="B42" s="7">
        <v>0</v>
      </c>
      <c r="C42" s="7">
        <v>0</v>
      </c>
      <c r="D42" s="7">
        <v>0</v>
      </c>
      <c r="E42" s="7">
        <f t="shared" ref="E42:E44" si="13">D42-C42</f>
        <v>0</v>
      </c>
      <c r="F42" s="7">
        <v>0</v>
      </c>
      <c r="G42" s="89"/>
    </row>
    <row r="43" spans="1:8" s="5" customFormat="1" ht="18" customHeight="1" x14ac:dyDescent="0.3">
      <c r="A43" s="37" t="s">
        <v>68</v>
      </c>
      <c r="B43" s="7">
        <v>1800</v>
      </c>
      <c r="C43" s="6">
        <v>1800</v>
      </c>
      <c r="D43" s="6">
        <v>0</v>
      </c>
      <c r="E43" s="7">
        <f t="shared" si="13"/>
        <v>-1800</v>
      </c>
      <c r="F43" s="7">
        <f t="shared" si="9"/>
        <v>0</v>
      </c>
      <c r="G43" s="89"/>
    </row>
    <row r="44" spans="1:8" s="5" customFormat="1" ht="19.95" customHeight="1" x14ac:dyDescent="0.3">
      <c r="A44" s="37" t="s">
        <v>79</v>
      </c>
      <c r="B44" s="7">
        <v>0</v>
      </c>
      <c r="C44" s="7">
        <v>0</v>
      </c>
      <c r="D44" s="7">
        <v>0</v>
      </c>
      <c r="E44" s="7">
        <f t="shared" si="13"/>
        <v>0</v>
      </c>
      <c r="F44" s="7">
        <v>0</v>
      </c>
      <c r="G44" s="90"/>
    </row>
    <row r="45" spans="1:8" s="5" customFormat="1" ht="76.2" customHeight="1" x14ac:dyDescent="0.3">
      <c r="A45" s="36" t="s">
        <v>87</v>
      </c>
      <c r="B45" s="6">
        <f>SUM(B46:B49)</f>
        <v>88971.7</v>
      </c>
      <c r="C45" s="6">
        <f>SUM(C46:C49)</f>
        <v>88989.400000000009</v>
      </c>
      <c r="D45" s="6">
        <f>SUM(D46:D49)</f>
        <v>74927.900000000009</v>
      </c>
      <c r="E45" s="6">
        <f>SUM(E46:E49)</f>
        <v>-14061.5</v>
      </c>
      <c r="F45" s="7">
        <f t="shared" si="9"/>
        <v>84.198679842767788</v>
      </c>
      <c r="G45" s="88" t="s">
        <v>149</v>
      </c>
      <c r="H45" s="5" t="s">
        <v>105</v>
      </c>
    </row>
    <row r="46" spans="1:8" s="5" customFormat="1" ht="15.6" x14ac:dyDescent="0.3">
      <c r="A46" s="37" t="s">
        <v>66</v>
      </c>
      <c r="B46" s="7">
        <v>0</v>
      </c>
      <c r="C46" s="7">
        <v>0</v>
      </c>
      <c r="D46" s="7">
        <v>0</v>
      </c>
      <c r="E46" s="7">
        <f>D46-C46</f>
        <v>0</v>
      </c>
      <c r="F46" s="7">
        <v>0</v>
      </c>
      <c r="G46" s="89"/>
    </row>
    <row r="47" spans="1:8" s="5" customFormat="1" ht="15.6" x14ac:dyDescent="0.3">
      <c r="A47" s="37" t="s">
        <v>67</v>
      </c>
      <c r="B47" s="7">
        <v>79167.199999999997</v>
      </c>
      <c r="C47" s="6">
        <f>1408.2+620.6+77154.8</f>
        <v>79183.600000000006</v>
      </c>
      <c r="D47" s="6">
        <f>1408.2+620.6+64430.3</f>
        <v>66459.100000000006</v>
      </c>
      <c r="E47" s="7">
        <f t="shared" ref="E47:E49" si="14">D47-C47</f>
        <v>-12724.5</v>
      </c>
      <c r="F47" s="7">
        <f t="shared" si="9"/>
        <v>83.930384574583627</v>
      </c>
      <c r="G47" s="89"/>
    </row>
    <row r="48" spans="1:8" s="5" customFormat="1" ht="15.6" x14ac:dyDescent="0.3">
      <c r="A48" s="37" t="s">
        <v>68</v>
      </c>
      <c r="B48" s="7">
        <v>9804.5</v>
      </c>
      <c r="C48" s="6">
        <f>3998.5+5807.3</f>
        <v>9805.7999999999993</v>
      </c>
      <c r="D48" s="6">
        <f>3619.2+4849.6</f>
        <v>8468.7999999999993</v>
      </c>
      <c r="E48" s="7">
        <f t="shared" si="14"/>
        <v>-1337</v>
      </c>
      <c r="F48" s="7">
        <f t="shared" si="9"/>
        <v>86.365212425299305</v>
      </c>
      <c r="G48" s="89"/>
    </row>
    <row r="49" spans="1:8" s="5" customFormat="1" ht="22.2" customHeight="1" x14ac:dyDescent="0.3">
      <c r="A49" s="37" t="s">
        <v>79</v>
      </c>
      <c r="B49" s="7">
        <v>0</v>
      </c>
      <c r="C49" s="7">
        <v>0</v>
      </c>
      <c r="D49" s="7">
        <v>0</v>
      </c>
      <c r="E49" s="7">
        <f t="shared" si="14"/>
        <v>0</v>
      </c>
      <c r="F49" s="7">
        <v>0</v>
      </c>
      <c r="G49" s="90"/>
    </row>
    <row r="50" spans="1:8" s="5" customFormat="1" ht="104.4" customHeight="1" x14ac:dyDescent="0.3">
      <c r="A50" s="36" t="s">
        <v>88</v>
      </c>
      <c r="B50" s="6">
        <f>SUM(B51:B54)</f>
        <v>2</v>
      </c>
      <c r="C50" s="6">
        <f>SUM(C51:C54)</f>
        <v>2</v>
      </c>
      <c r="D50" s="6">
        <f>SUM(D51:D54)</f>
        <v>2</v>
      </c>
      <c r="E50" s="6">
        <f>SUM(E51:E54)</f>
        <v>0</v>
      </c>
      <c r="F50" s="7">
        <f t="shared" si="9"/>
        <v>100</v>
      </c>
      <c r="G50" s="85" t="s">
        <v>146</v>
      </c>
      <c r="H50" s="40" t="s">
        <v>114</v>
      </c>
    </row>
    <row r="51" spans="1:8" s="5" customFormat="1" ht="15.6" x14ac:dyDescent="0.3">
      <c r="A51" s="37" t="s">
        <v>66</v>
      </c>
      <c r="B51" s="7">
        <v>0</v>
      </c>
      <c r="C51" s="7">
        <v>0</v>
      </c>
      <c r="D51" s="7">
        <v>0</v>
      </c>
      <c r="E51" s="7">
        <f>D51-C51</f>
        <v>0</v>
      </c>
      <c r="F51" s="7">
        <v>0</v>
      </c>
      <c r="G51" s="86"/>
    </row>
    <row r="52" spans="1:8" s="5" customFormat="1" ht="15.6" x14ac:dyDescent="0.3">
      <c r="A52" s="37" t="s">
        <v>67</v>
      </c>
      <c r="B52" s="7">
        <v>2</v>
      </c>
      <c r="C52" s="6">
        <v>2</v>
      </c>
      <c r="D52" s="6">
        <v>2</v>
      </c>
      <c r="E52" s="7">
        <f t="shared" ref="E52:E54" si="15">D52-C52</f>
        <v>0</v>
      </c>
      <c r="F52" s="7">
        <f t="shared" si="9"/>
        <v>100</v>
      </c>
      <c r="G52" s="86"/>
    </row>
    <row r="53" spans="1:8" s="5" customFormat="1" ht="15.6" x14ac:dyDescent="0.3">
      <c r="A53" s="37" t="s">
        <v>68</v>
      </c>
      <c r="B53" s="7">
        <v>0</v>
      </c>
      <c r="C53" s="7">
        <v>0</v>
      </c>
      <c r="D53" s="7">
        <v>0</v>
      </c>
      <c r="E53" s="7">
        <f t="shared" si="15"/>
        <v>0</v>
      </c>
      <c r="F53" s="7">
        <v>0</v>
      </c>
      <c r="G53" s="86"/>
    </row>
    <row r="54" spans="1:8" s="5" customFormat="1" ht="15.6" x14ac:dyDescent="0.3">
      <c r="A54" s="37" t="s">
        <v>79</v>
      </c>
      <c r="B54" s="7">
        <v>0</v>
      </c>
      <c r="C54" s="7">
        <v>0</v>
      </c>
      <c r="D54" s="7">
        <v>0</v>
      </c>
      <c r="E54" s="7">
        <f t="shared" si="15"/>
        <v>0</v>
      </c>
      <c r="F54" s="7">
        <v>0</v>
      </c>
      <c r="G54" s="87"/>
    </row>
    <row r="55" spans="1:8" s="5" customFormat="1" ht="81" customHeight="1" x14ac:dyDescent="0.3">
      <c r="A55" s="36" t="s">
        <v>89</v>
      </c>
      <c r="B55" s="6">
        <f>SUM(B56:B59)</f>
        <v>96284</v>
      </c>
      <c r="C55" s="6">
        <f>SUM(C56:C59)</f>
        <v>96284</v>
      </c>
      <c r="D55" s="6">
        <f>SUM(D56:D59)</f>
        <v>85849.799999999988</v>
      </c>
      <c r="E55" s="6">
        <f>SUM(E56:E59)</f>
        <v>-10434.200000000004</v>
      </c>
      <c r="F55" s="7">
        <f t="shared" si="9"/>
        <v>89.163100826720949</v>
      </c>
      <c r="G55" s="85" t="s">
        <v>136</v>
      </c>
      <c r="H55" s="8"/>
    </row>
    <row r="56" spans="1:8" s="5" customFormat="1" ht="20.399999999999999" customHeight="1" x14ac:dyDescent="0.3">
      <c r="A56" s="37" t="s">
        <v>66</v>
      </c>
      <c r="B56" s="7">
        <v>0</v>
      </c>
      <c r="C56" s="7">
        <v>0</v>
      </c>
      <c r="D56" s="7">
        <v>0</v>
      </c>
      <c r="E56" s="7">
        <f>D56-C56</f>
        <v>0</v>
      </c>
      <c r="F56" s="7">
        <v>0</v>
      </c>
      <c r="G56" s="86"/>
    </row>
    <row r="57" spans="1:8" s="5" customFormat="1" ht="21.6" customHeight="1" x14ac:dyDescent="0.3">
      <c r="A57" s="37" t="s">
        <v>67</v>
      </c>
      <c r="B57" s="7">
        <v>67259.5</v>
      </c>
      <c r="C57" s="6">
        <v>67259.5</v>
      </c>
      <c r="D57" s="6">
        <v>67258.399999999994</v>
      </c>
      <c r="E57" s="7">
        <f t="shared" ref="E57:E59" si="16">D57-C57</f>
        <v>-1.1000000000058208</v>
      </c>
      <c r="F57" s="7">
        <f t="shared" si="9"/>
        <v>99.998364543298706</v>
      </c>
      <c r="G57" s="86"/>
    </row>
    <row r="58" spans="1:8" s="5" customFormat="1" ht="20.399999999999999" customHeight="1" x14ac:dyDescent="0.3">
      <c r="A58" s="37" t="s">
        <v>68</v>
      </c>
      <c r="B58" s="7">
        <v>29024.5</v>
      </c>
      <c r="C58" s="6">
        <v>29024.5</v>
      </c>
      <c r="D58" s="6">
        <v>18591.400000000001</v>
      </c>
      <c r="E58" s="7">
        <f t="shared" si="16"/>
        <v>-10433.099999999999</v>
      </c>
      <c r="F58" s="7">
        <f t="shared" si="9"/>
        <v>64.054161139726787</v>
      </c>
      <c r="G58" s="86"/>
      <c r="H58" s="8"/>
    </row>
    <row r="59" spans="1:8" s="5" customFormat="1" ht="19.95" customHeight="1" x14ac:dyDescent="0.3">
      <c r="A59" s="37" t="s">
        <v>79</v>
      </c>
      <c r="B59" s="7">
        <v>0</v>
      </c>
      <c r="C59" s="7">
        <v>0</v>
      </c>
      <c r="D59" s="7">
        <v>0</v>
      </c>
      <c r="E59" s="7">
        <f t="shared" si="16"/>
        <v>0</v>
      </c>
      <c r="F59" s="7">
        <v>0</v>
      </c>
      <c r="G59" s="87"/>
    </row>
    <row r="60" spans="1:8" s="5" customFormat="1" ht="56.4" customHeight="1" x14ac:dyDescent="0.3">
      <c r="A60" s="36" t="s">
        <v>90</v>
      </c>
      <c r="B60" s="6">
        <f>SUM(B61:B64)</f>
        <v>168126.9</v>
      </c>
      <c r="C60" s="6">
        <f>SUM(C61:C64)</f>
        <v>168169.2</v>
      </c>
      <c r="D60" s="6">
        <f>SUM(D61:D64)</f>
        <v>126978.9</v>
      </c>
      <c r="E60" s="6">
        <f>SUM(E61:E64)</f>
        <v>-41190.300000000017</v>
      </c>
      <c r="F60" s="7">
        <f>D60/C60*100</f>
        <v>75.50663260573279</v>
      </c>
      <c r="G60" s="88" t="s">
        <v>127</v>
      </c>
    </row>
    <row r="61" spans="1:8" s="5" customFormat="1" ht="24.6" customHeight="1" x14ac:dyDescent="0.3">
      <c r="A61" s="37" t="s">
        <v>66</v>
      </c>
      <c r="B61" s="7">
        <v>0</v>
      </c>
      <c r="C61" s="7">
        <v>0</v>
      </c>
      <c r="D61" s="7">
        <v>0</v>
      </c>
      <c r="E61" s="7">
        <f>D61-C61</f>
        <v>0</v>
      </c>
      <c r="F61" s="7">
        <v>0</v>
      </c>
      <c r="G61" s="89"/>
    </row>
    <row r="62" spans="1:8" s="5" customFormat="1" ht="22.95" customHeight="1" x14ac:dyDescent="0.3">
      <c r="A62" s="37" t="s">
        <v>67</v>
      </c>
      <c r="B62" s="7">
        <v>0</v>
      </c>
      <c r="C62" s="7">
        <v>0</v>
      </c>
      <c r="D62" s="7">
        <v>0</v>
      </c>
      <c r="E62" s="7">
        <f t="shared" ref="E62:E64" si="17">D62-C62</f>
        <v>0</v>
      </c>
      <c r="F62" s="7">
        <v>0</v>
      </c>
      <c r="G62" s="89"/>
      <c r="H62" s="40"/>
    </row>
    <row r="63" spans="1:8" s="5" customFormat="1" ht="26.4" customHeight="1" x14ac:dyDescent="0.3">
      <c r="A63" s="37" t="s">
        <v>68</v>
      </c>
      <c r="B63" s="7">
        <v>168126.9</v>
      </c>
      <c r="C63" s="6">
        <v>168169.2</v>
      </c>
      <c r="D63" s="6">
        <v>126978.9</v>
      </c>
      <c r="E63" s="7">
        <f t="shared" si="17"/>
        <v>-41190.300000000017</v>
      </c>
      <c r="F63" s="7">
        <f t="shared" si="9"/>
        <v>75.50663260573279</v>
      </c>
      <c r="G63" s="89"/>
      <c r="H63" s="8">
        <f>C63-B63</f>
        <v>42.300000000017462</v>
      </c>
    </row>
    <row r="64" spans="1:8" s="5" customFormat="1" ht="21.6" customHeight="1" x14ac:dyDescent="0.3">
      <c r="A64" s="37" t="s">
        <v>79</v>
      </c>
      <c r="B64" s="7">
        <v>0</v>
      </c>
      <c r="C64" s="7">
        <v>0</v>
      </c>
      <c r="D64" s="7">
        <v>0</v>
      </c>
      <c r="E64" s="7">
        <f t="shared" si="17"/>
        <v>0</v>
      </c>
      <c r="F64" s="7">
        <v>0</v>
      </c>
      <c r="G64" s="90"/>
    </row>
    <row r="65" spans="1:9" s="5" customFormat="1" ht="108" customHeight="1" x14ac:dyDescent="0.3">
      <c r="A65" s="36" t="s">
        <v>91</v>
      </c>
      <c r="B65" s="6">
        <f>SUM(B66:B69)</f>
        <v>60845.3</v>
      </c>
      <c r="C65" s="6">
        <f>SUM(C66:C69)</f>
        <v>60844.05</v>
      </c>
      <c r="D65" s="6">
        <f>SUM(D66:D69)</f>
        <v>46454.94</v>
      </c>
      <c r="E65" s="6">
        <f>SUM(E66:E69)</f>
        <v>-14389.109999999999</v>
      </c>
      <c r="F65" s="7">
        <f t="shared" si="9"/>
        <v>76.350834633789162</v>
      </c>
      <c r="G65" s="88" t="s">
        <v>147</v>
      </c>
      <c r="H65" s="5" t="s">
        <v>137</v>
      </c>
    </row>
    <row r="66" spans="1:9" s="5" customFormat="1" ht="28.2" customHeight="1" x14ac:dyDescent="0.3">
      <c r="A66" s="37" t="s">
        <v>66</v>
      </c>
      <c r="B66" s="7">
        <v>0</v>
      </c>
      <c r="C66" s="7">
        <v>0</v>
      </c>
      <c r="D66" s="7">
        <v>0</v>
      </c>
      <c r="E66" s="7">
        <f>D66-C66</f>
        <v>0</v>
      </c>
      <c r="F66" s="7">
        <v>0</v>
      </c>
      <c r="G66" s="89"/>
    </row>
    <row r="67" spans="1:9" s="5" customFormat="1" ht="30.6" customHeight="1" x14ac:dyDescent="0.3">
      <c r="A67" s="37" t="s">
        <v>67</v>
      </c>
      <c r="B67" s="7">
        <v>207.8</v>
      </c>
      <c r="C67" s="6">
        <v>207.8</v>
      </c>
      <c r="D67" s="6">
        <v>64.930000000000007</v>
      </c>
      <c r="E67" s="7">
        <f t="shared" ref="E67:E69" si="18">D67-C67</f>
        <v>-142.87</v>
      </c>
      <c r="F67" s="7">
        <f t="shared" si="9"/>
        <v>31.246390760346486</v>
      </c>
      <c r="G67" s="89"/>
    </row>
    <row r="68" spans="1:9" s="5" customFormat="1" ht="25.95" customHeight="1" x14ac:dyDescent="0.3">
      <c r="A68" s="37" t="s">
        <v>68</v>
      </c>
      <c r="B68" s="7">
        <v>60637.5</v>
      </c>
      <c r="C68" s="6">
        <f>1087.4+59548.85</f>
        <v>60636.25</v>
      </c>
      <c r="D68" s="6">
        <f>688.6+45701.41</f>
        <v>46390.01</v>
      </c>
      <c r="E68" s="7">
        <f t="shared" si="18"/>
        <v>-14246.239999999998</v>
      </c>
      <c r="F68" s="7">
        <f t="shared" si="9"/>
        <v>76.505407244016581</v>
      </c>
      <c r="G68" s="89"/>
    </row>
    <row r="69" spans="1:9" s="5" customFormat="1" ht="42" customHeight="1" x14ac:dyDescent="0.3">
      <c r="A69" s="37" t="s">
        <v>79</v>
      </c>
      <c r="B69" s="7">
        <v>0</v>
      </c>
      <c r="C69" s="7">
        <v>0</v>
      </c>
      <c r="D69" s="7">
        <v>0</v>
      </c>
      <c r="E69" s="7">
        <f t="shared" si="18"/>
        <v>0</v>
      </c>
      <c r="F69" s="7">
        <v>0</v>
      </c>
      <c r="G69" s="90"/>
    </row>
    <row r="70" spans="1:9" s="5" customFormat="1" ht="87" customHeight="1" x14ac:dyDescent="0.3">
      <c r="A70" s="36" t="s">
        <v>92</v>
      </c>
      <c r="B70" s="6">
        <f>SUM(B71:B74)</f>
        <v>81649</v>
      </c>
      <c r="C70" s="6">
        <f>SUM(C71:C74)</f>
        <v>191961.3</v>
      </c>
      <c r="D70" s="6">
        <f>SUM(D71:D74)</f>
        <v>169548.5</v>
      </c>
      <c r="E70" s="6">
        <f>SUM(E71:E74)</f>
        <v>-22412.799999999988</v>
      </c>
      <c r="F70" s="7">
        <f t="shared" si="9"/>
        <v>88.324313286063401</v>
      </c>
      <c r="G70" s="88" t="s">
        <v>140</v>
      </c>
    </row>
    <row r="71" spans="1:9" s="5" customFormat="1" ht="35.25" customHeight="1" x14ac:dyDescent="0.3">
      <c r="A71" s="37" t="s">
        <v>66</v>
      </c>
      <c r="B71" s="7">
        <v>0</v>
      </c>
      <c r="C71" s="7">
        <v>0</v>
      </c>
      <c r="D71" s="7">
        <v>0</v>
      </c>
      <c r="E71" s="7">
        <f>D71-C71</f>
        <v>0</v>
      </c>
      <c r="F71" s="7">
        <v>0</v>
      </c>
      <c r="G71" s="89"/>
    </row>
    <row r="72" spans="1:9" s="5" customFormat="1" ht="35.25" customHeight="1" x14ac:dyDescent="0.3">
      <c r="A72" s="37" t="s">
        <v>67</v>
      </c>
      <c r="B72" s="7">
        <v>80652.5</v>
      </c>
      <c r="C72" s="6">
        <v>178855.3</v>
      </c>
      <c r="D72" s="63">
        <v>169548.5</v>
      </c>
      <c r="E72" s="7">
        <f t="shared" ref="E72:E74" si="19">D72-C72</f>
        <v>-9306.7999999999884</v>
      </c>
      <c r="F72" s="7">
        <f t="shared" ref="F72:F88" si="20">D72/C72*100</f>
        <v>94.796463957176556</v>
      </c>
      <c r="G72" s="89"/>
      <c r="H72" s="8"/>
    </row>
    <row r="73" spans="1:9" s="5" customFormat="1" ht="35.25" customHeight="1" x14ac:dyDescent="0.3">
      <c r="A73" s="37" t="s">
        <v>68</v>
      </c>
      <c r="B73" s="7">
        <v>996.5</v>
      </c>
      <c r="C73" s="6">
        <v>13106</v>
      </c>
      <c r="D73" s="6">
        <v>0</v>
      </c>
      <c r="E73" s="7">
        <f t="shared" si="19"/>
        <v>-13106</v>
      </c>
      <c r="F73" s="7">
        <f t="shared" si="20"/>
        <v>0</v>
      </c>
      <c r="G73" s="89"/>
    </row>
    <row r="74" spans="1:9" s="5" customFormat="1" ht="35.25" customHeight="1" x14ac:dyDescent="0.3">
      <c r="A74" s="37" t="s">
        <v>79</v>
      </c>
      <c r="B74" s="7">
        <v>0</v>
      </c>
      <c r="C74" s="7">
        <v>0</v>
      </c>
      <c r="D74" s="7">
        <v>0</v>
      </c>
      <c r="E74" s="7">
        <f t="shared" si="19"/>
        <v>0</v>
      </c>
      <c r="F74" s="7">
        <v>0</v>
      </c>
      <c r="G74" s="90"/>
      <c r="H74" s="22"/>
      <c r="I74" s="8"/>
    </row>
    <row r="75" spans="1:9" s="5" customFormat="1" ht="59.4" customHeight="1" x14ac:dyDescent="0.3">
      <c r="A75" s="36" t="s">
        <v>93</v>
      </c>
      <c r="B75" s="6">
        <f>SUM(B76:B79)</f>
        <v>5691.9</v>
      </c>
      <c r="C75" s="6">
        <f>SUM(C76:C79)</f>
        <v>5649.6</v>
      </c>
      <c r="D75" s="6">
        <f>SUM(D76:D79)</f>
        <v>2773.2</v>
      </c>
      <c r="E75" s="6">
        <f>SUM(E76:E79)</f>
        <v>-2876.4000000000005</v>
      </c>
      <c r="F75" s="7">
        <f t="shared" si="20"/>
        <v>49.086661002548851</v>
      </c>
      <c r="G75" s="85" t="s">
        <v>138</v>
      </c>
    </row>
    <row r="76" spans="1:9" s="5" customFormat="1" ht="23.4" customHeight="1" x14ac:dyDescent="0.3">
      <c r="A76" s="37" t="s">
        <v>66</v>
      </c>
      <c r="B76" s="7">
        <v>0</v>
      </c>
      <c r="C76" s="7">
        <v>0</v>
      </c>
      <c r="D76" s="7">
        <v>0</v>
      </c>
      <c r="E76" s="7">
        <f>D76-C76</f>
        <v>0</v>
      </c>
      <c r="F76" s="7">
        <v>0</v>
      </c>
      <c r="G76" s="86"/>
    </row>
    <row r="77" spans="1:9" s="5" customFormat="1" ht="28.2" customHeight="1" x14ac:dyDescent="0.3">
      <c r="A77" s="37" t="s">
        <v>67</v>
      </c>
      <c r="B77" s="7">
        <v>0</v>
      </c>
      <c r="C77" s="7">
        <v>0</v>
      </c>
      <c r="D77" s="7">
        <v>0</v>
      </c>
      <c r="E77" s="7">
        <f t="shared" ref="E77:E79" si="21">D77-C77</f>
        <v>0</v>
      </c>
      <c r="F77" s="7">
        <v>0</v>
      </c>
      <c r="G77" s="86"/>
    </row>
    <row r="78" spans="1:9" s="5" customFormat="1" ht="21.6" customHeight="1" x14ac:dyDescent="0.3">
      <c r="A78" s="37" t="s">
        <v>68</v>
      </c>
      <c r="B78" s="7">
        <v>5691.9</v>
      </c>
      <c r="C78" s="6">
        <v>5649.6</v>
      </c>
      <c r="D78" s="6">
        <v>2773.2</v>
      </c>
      <c r="E78" s="7">
        <f t="shared" si="21"/>
        <v>-2876.4000000000005</v>
      </c>
      <c r="F78" s="7">
        <f t="shared" si="20"/>
        <v>49.086661002548851</v>
      </c>
      <c r="G78" s="86"/>
    </row>
    <row r="79" spans="1:9" s="5" customFormat="1" ht="21.6" customHeight="1" x14ac:dyDescent="0.3">
      <c r="A79" s="37" t="s">
        <v>79</v>
      </c>
      <c r="B79" s="7">
        <v>0</v>
      </c>
      <c r="C79" s="7">
        <v>0</v>
      </c>
      <c r="D79" s="7">
        <v>0</v>
      </c>
      <c r="E79" s="7">
        <f t="shared" si="21"/>
        <v>0</v>
      </c>
      <c r="F79" s="7">
        <v>0</v>
      </c>
      <c r="G79" s="87"/>
    </row>
    <row r="80" spans="1:9" s="5" customFormat="1" ht="64.95" customHeight="1" x14ac:dyDescent="0.3">
      <c r="A80" s="36" t="s">
        <v>94</v>
      </c>
      <c r="B80" s="6">
        <f>SUM(B81:B84)</f>
        <v>318788.3</v>
      </c>
      <c r="C80" s="6">
        <f>SUM(C81:C84)</f>
        <v>318788.3</v>
      </c>
      <c r="D80" s="6">
        <f>SUM(D81:D84)</f>
        <v>26007.699999999997</v>
      </c>
      <c r="E80" s="6">
        <f>SUM(E81:E84)</f>
        <v>-292780.60000000003</v>
      </c>
      <c r="F80" s="7">
        <f t="shared" si="20"/>
        <v>8.1582981558608001</v>
      </c>
      <c r="G80" s="85" t="s">
        <v>139</v>
      </c>
      <c r="H80" s="8">
        <f>C80-B80</f>
        <v>0</v>
      </c>
    </row>
    <row r="81" spans="1:11" s="5" customFormat="1" ht="17.399999999999999" customHeight="1" x14ac:dyDescent="0.3">
      <c r="A81" s="37" t="s">
        <v>66</v>
      </c>
      <c r="B81" s="7">
        <v>0</v>
      </c>
      <c r="C81" s="6">
        <v>0</v>
      </c>
      <c r="D81" s="6">
        <v>0</v>
      </c>
      <c r="E81" s="7">
        <f>D81-C81</f>
        <v>0</v>
      </c>
      <c r="F81" s="7">
        <v>0</v>
      </c>
      <c r="G81" s="86"/>
    </row>
    <row r="82" spans="1:11" s="5" customFormat="1" ht="17.399999999999999" customHeight="1" x14ac:dyDescent="0.3">
      <c r="A82" s="37" t="s">
        <v>67</v>
      </c>
      <c r="B82" s="7">
        <v>293672.2</v>
      </c>
      <c r="C82" s="6">
        <v>293672.2</v>
      </c>
      <c r="D82" s="6">
        <v>24493.599999999999</v>
      </c>
      <c r="E82" s="7">
        <f t="shared" ref="E82:E84" si="22">D82-C82</f>
        <v>-269178.60000000003</v>
      </c>
      <c r="F82" s="7">
        <f t="shared" si="20"/>
        <v>8.3404557870986764</v>
      </c>
      <c r="G82" s="86"/>
      <c r="H82" s="8">
        <f>C82-B82</f>
        <v>0</v>
      </c>
    </row>
    <row r="83" spans="1:11" s="5" customFormat="1" ht="22.95" customHeight="1" x14ac:dyDescent="0.3">
      <c r="A83" s="37" t="s">
        <v>68</v>
      </c>
      <c r="B83" s="7">
        <v>25116.1</v>
      </c>
      <c r="C83" s="6">
        <v>25116.1</v>
      </c>
      <c r="D83" s="6">
        <v>1514.1</v>
      </c>
      <c r="E83" s="7">
        <f t="shared" si="22"/>
        <v>-23602</v>
      </c>
      <c r="F83" s="7">
        <f t="shared" si="20"/>
        <v>6.0284040913995405</v>
      </c>
      <c r="G83" s="86"/>
    </row>
    <row r="84" spans="1:11" s="5" customFormat="1" ht="22.95" customHeight="1" x14ac:dyDescent="0.3">
      <c r="A84" s="37" t="s">
        <v>79</v>
      </c>
      <c r="B84" s="7">
        <v>0</v>
      </c>
      <c r="C84" s="7">
        <v>0</v>
      </c>
      <c r="D84" s="7">
        <v>0</v>
      </c>
      <c r="E84" s="7">
        <f t="shared" si="22"/>
        <v>0</v>
      </c>
      <c r="F84" s="7">
        <v>0</v>
      </c>
      <c r="G84" s="87"/>
    </row>
    <row r="85" spans="1:11" s="5" customFormat="1" ht="49.2" customHeight="1" x14ac:dyDescent="0.3">
      <c r="A85" s="36" t="s">
        <v>95</v>
      </c>
      <c r="B85" s="6">
        <f>SUM(B86:B89)</f>
        <v>242791.4</v>
      </c>
      <c r="C85" s="6">
        <f>SUM(C86:C89)</f>
        <v>600</v>
      </c>
      <c r="D85" s="6">
        <f>SUM(D86:D89)</f>
        <v>0</v>
      </c>
      <c r="E85" s="6">
        <f>SUM(E86:E89)</f>
        <v>-600</v>
      </c>
      <c r="F85" s="7">
        <f t="shared" si="20"/>
        <v>0</v>
      </c>
      <c r="G85" s="85" t="s">
        <v>145</v>
      </c>
      <c r="H85" s="8"/>
    </row>
    <row r="86" spans="1:11" s="5" customFormat="1" ht="27" customHeight="1" x14ac:dyDescent="0.3">
      <c r="A86" s="37" t="s">
        <v>66</v>
      </c>
      <c r="B86" s="7">
        <v>0</v>
      </c>
      <c r="C86" s="7">
        <v>0</v>
      </c>
      <c r="D86" s="7">
        <v>0</v>
      </c>
      <c r="E86" s="7">
        <f>D86-C86</f>
        <v>0</v>
      </c>
      <c r="F86" s="7">
        <v>0</v>
      </c>
      <c r="G86" s="86"/>
    </row>
    <row r="87" spans="1:11" s="5" customFormat="1" ht="17.399999999999999" customHeight="1" x14ac:dyDescent="0.3">
      <c r="A87" s="37" t="s">
        <v>67</v>
      </c>
      <c r="B87" s="7">
        <v>230081.8</v>
      </c>
      <c r="C87" s="6">
        <v>0</v>
      </c>
      <c r="D87" s="6">
        <v>0</v>
      </c>
      <c r="E87" s="7">
        <f t="shared" ref="E87:E89" si="23">D87-C87</f>
        <v>0</v>
      </c>
      <c r="F87" s="7">
        <v>0</v>
      </c>
      <c r="G87" s="86"/>
      <c r="H87" s="8"/>
    </row>
    <row r="88" spans="1:11" s="5" customFormat="1" ht="16.2" customHeight="1" x14ac:dyDescent="0.3">
      <c r="A88" s="37" t="s">
        <v>68</v>
      </c>
      <c r="B88" s="7">
        <v>12709.6</v>
      </c>
      <c r="C88" s="6">
        <v>600</v>
      </c>
      <c r="D88" s="6">
        <v>0</v>
      </c>
      <c r="E88" s="7">
        <f t="shared" si="23"/>
        <v>-600</v>
      </c>
      <c r="F88" s="7">
        <f t="shared" si="20"/>
        <v>0</v>
      </c>
      <c r="G88" s="86"/>
    </row>
    <row r="89" spans="1:11" s="5" customFormat="1" ht="16.95" customHeight="1" x14ac:dyDescent="0.3">
      <c r="A89" s="37" t="s">
        <v>79</v>
      </c>
      <c r="B89" s="7">
        <v>0</v>
      </c>
      <c r="C89" s="7">
        <v>0</v>
      </c>
      <c r="D89" s="7">
        <v>0</v>
      </c>
      <c r="E89" s="7">
        <f t="shared" si="23"/>
        <v>0</v>
      </c>
      <c r="F89" s="7">
        <v>0</v>
      </c>
      <c r="G89" s="87"/>
    </row>
    <row r="90" spans="1:11" s="5" customFormat="1" ht="45.75" customHeight="1" x14ac:dyDescent="0.3">
      <c r="A90" s="9"/>
    </row>
    <row r="91" spans="1:11" s="5" customFormat="1" ht="18" x14ac:dyDescent="0.35">
      <c r="A91" s="98" t="s">
        <v>155</v>
      </c>
      <c r="B91" s="98"/>
      <c r="C91" s="99" t="s">
        <v>150</v>
      </c>
      <c r="D91" s="99"/>
      <c r="E91" s="10"/>
      <c r="F91" s="10"/>
      <c r="G91" s="10"/>
    </row>
    <row r="92" spans="1:11" s="5" customFormat="1" x14ac:dyDescent="0.3">
      <c r="A92" s="91" t="s">
        <v>69</v>
      </c>
      <c r="B92" s="91"/>
      <c r="C92" s="95" t="s">
        <v>70</v>
      </c>
      <c r="D92" s="95"/>
      <c r="E92" s="11"/>
      <c r="F92" s="11"/>
      <c r="G92" s="47" t="s">
        <v>71</v>
      </c>
      <c r="H92" s="12"/>
      <c r="I92" s="12"/>
      <c r="J92" s="12"/>
      <c r="K92" s="12"/>
    </row>
    <row r="93" spans="1:11" s="5" customFormat="1" x14ac:dyDescent="0.3">
      <c r="A93" s="11"/>
      <c r="B93" s="11"/>
      <c r="C93" s="11"/>
      <c r="D93" s="12"/>
      <c r="E93" s="12"/>
      <c r="F93" s="12"/>
      <c r="G93" s="12"/>
      <c r="H93" s="12"/>
      <c r="I93" s="12"/>
      <c r="J93" s="12"/>
      <c r="K93" s="12"/>
    </row>
    <row r="94" spans="1:11" s="5" customFormat="1" ht="18" x14ac:dyDescent="0.3">
      <c r="A94" s="94" t="s">
        <v>129</v>
      </c>
      <c r="B94" s="94"/>
      <c r="C94" s="93" t="s">
        <v>130</v>
      </c>
      <c r="D94" s="93"/>
      <c r="E94" s="13"/>
      <c r="F94" s="13"/>
      <c r="G94" s="14"/>
      <c r="H94" s="12"/>
      <c r="I94" s="12"/>
      <c r="J94" s="12"/>
      <c r="K94" s="12"/>
    </row>
    <row r="95" spans="1:11" s="5" customFormat="1" x14ac:dyDescent="0.3">
      <c r="A95" s="91" t="s">
        <v>72</v>
      </c>
      <c r="B95" s="91"/>
      <c r="C95" s="91" t="s">
        <v>70</v>
      </c>
      <c r="D95" s="91"/>
      <c r="E95" s="11"/>
      <c r="F95" s="11"/>
      <c r="G95" s="47" t="s">
        <v>71</v>
      </c>
      <c r="H95" s="12"/>
      <c r="I95" s="12"/>
      <c r="J95" s="12"/>
      <c r="K95" s="12"/>
    </row>
    <row r="96" spans="1:11" s="5" customFormat="1" x14ac:dyDescent="0.3">
      <c r="A96" s="15"/>
      <c r="B96" s="15"/>
      <c r="C96" s="11"/>
      <c r="D96" s="11"/>
      <c r="E96" s="11"/>
      <c r="F96" s="11"/>
      <c r="G96" s="11"/>
      <c r="H96" s="12"/>
      <c r="I96" s="12"/>
      <c r="J96" s="12"/>
      <c r="K96" s="12"/>
    </row>
    <row r="97" spans="1:11" s="5" customFormat="1" ht="18" x14ac:dyDescent="0.3">
      <c r="A97" s="94" t="s">
        <v>154</v>
      </c>
      <c r="B97" s="94"/>
      <c r="C97" s="93" t="s">
        <v>151</v>
      </c>
      <c r="D97" s="93"/>
      <c r="E97" s="13"/>
      <c r="F97" s="13"/>
      <c r="G97" s="14"/>
      <c r="H97" s="12"/>
      <c r="I97" s="12"/>
      <c r="J97" s="12"/>
      <c r="K97" s="12"/>
    </row>
    <row r="98" spans="1:11" s="5" customFormat="1" x14ac:dyDescent="0.3">
      <c r="A98" s="91" t="s">
        <v>96</v>
      </c>
      <c r="B98" s="91"/>
      <c r="C98" s="91" t="s">
        <v>70</v>
      </c>
      <c r="D98" s="91"/>
      <c r="E98" s="11"/>
      <c r="F98" s="11"/>
      <c r="G98" s="39" t="s">
        <v>71</v>
      </c>
      <c r="H98" s="12"/>
      <c r="I98" s="12"/>
      <c r="J98" s="12"/>
      <c r="K98" s="12"/>
    </row>
    <row r="99" spans="1:11" s="5" customFormat="1" x14ac:dyDescent="0.3">
      <c r="A99" s="15"/>
      <c r="B99" s="15"/>
      <c r="C99" s="11"/>
      <c r="D99" s="11"/>
      <c r="E99" s="11"/>
      <c r="F99" s="11"/>
      <c r="G99" s="11"/>
      <c r="H99" s="12"/>
      <c r="I99" s="12"/>
      <c r="J99" s="12"/>
      <c r="K99" s="12"/>
    </row>
    <row r="100" spans="1:11" s="5" customFormat="1" ht="18" x14ac:dyDescent="0.3">
      <c r="A100" s="94" t="s">
        <v>111</v>
      </c>
      <c r="B100" s="94"/>
      <c r="C100" s="93" t="s">
        <v>112</v>
      </c>
      <c r="D100" s="93"/>
      <c r="E100" s="13"/>
      <c r="F100" s="13"/>
      <c r="G100" s="14"/>
      <c r="H100" s="12"/>
      <c r="I100" s="12"/>
      <c r="J100" s="12"/>
      <c r="K100" s="12"/>
    </row>
    <row r="101" spans="1:11" s="5" customFormat="1" x14ac:dyDescent="0.3">
      <c r="A101" s="91" t="s">
        <v>97</v>
      </c>
      <c r="B101" s="91"/>
      <c r="C101" s="91" t="s">
        <v>70</v>
      </c>
      <c r="D101" s="91"/>
      <c r="E101" s="11"/>
      <c r="F101" s="11"/>
      <c r="G101" s="39" t="s">
        <v>71</v>
      </c>
      <c r="H101" s="12"/>
      <c r="I101" s="12"/>
      <c r="J101" s="12"/>
      <c r="K101" s="12"/>
    </row>
    <row r="102" spans="1:11" s="5" customFormat="1" x14ac:dyDescent="0.3">
      <c r="A102" s="15"/>
      <c r="B102" s="15"/>
      <c r="C102" s="11"/>
      <c r="D102" s="11"/>
      <c r="E102" s="11"/>
      <c r="F102" s="11"/>
      <c r="G102" s="11"/>
      <c r="H102" s="12"/>
      <c r="I102" s="12"/>
      <c r="J102" s="12"/>
      <c r="K102" s="12"/>
    </row>
    <row r="103" spans="1:11" s="5" customFormat="1" ht="27.75" customHeight="1" x14ac:dyDescent="0.35">
      <c r="A103" s="92" t="s">
        <v>98</v>
      </c>
      <c r="B103" s="92"/>
      <c r="C103" s="23"/>
      <c r="D103" s="14"/>
      <c r="E103" s="14"/>
      <c r="F103" s="14"/>
      <c r="G103" s="24" t="s">
        <v>99</v>
      </c>
      <c r="H103" s="16"/>
      <c r="I103" s="16"/>
      <c r="J103" s="16"/>
      <c r="K103" s="16"/>
    </row>
    <row r="104" spans="1:11" s="5" customFormat="1" x14ac:dyDescent="0.3">
      <c r="A104" s="103" t="s">
        <v>73</v>
      </c>
      <c r="B104" s="103"/>
      <c r="C104" s="91" t="s">
        <v>71</v>
      </c>
      <c r="D104" s="91"/>
      <c r="E104" s="15"/>
      <c r="F104" s="15"/>
      <c r="G104" s="39" t="s">
        <v>74</v>
      </c>
      <c r="H104" s="16"/>
      <c r="I104" s="16"/>
      <c r="J104" s="16"/>
      <c r="K104" s="16"/>
    </row>
    <row r="105" spans="1:11" s="5" customFormat="1" ht="18" x14ac:dyDescent="0.3">
      <c r="A105" s="9"/>
    </row>
    <row r="106" spans="1:11" s="5" customFormat="1" ht="22.95" customHeight="1" x14ac:dyDescent="0.35">
      <c r="A106" s="92" t="s">
        <v>153</v>
      </c>
      <c r="B106" s="92"/>
      <c r="C106" s="23"/>
      <c r="D106" s="14"/>
      <c r="E106" s="14"/>
      <c r="F106" s="14"/>
      <c r="G106" s="24" t="s">
        <v>152</v>
      </c>
      <c r="H106" s="16"/>
      <c r="I106" s="16"/>
      <c r="J106" s="16"/>
      <c r="K106" s="16"/>
    </row>
    <row r="107" spans="1:11" s="5" customFormat="1" x14ac:dyDescent="0.3">
      <c r="A107" s="103" t="s">
        <v>73</v>
      </c>
      <c r="B107" s="103"/>
      <c r="C107" s="91" t="s">
        <v>71</v>
      </c>
      <c r="D107" s="91"/>
      <c r="E107" s="15"/>
      <c r="F107" s="15"/>
      <c r="G107" s="39" t="s">
        <v>74</v>
      </c>
      <c r="H107" s="16"/>
      <c r="I107" s="16"/>
      <c r="J107" s="16"/>
      <c r="K107" s="16"/>
    </row>
    <row r="108" spans="1:11" s="5" customFormat="1" ht="18" x14ac:dyDescent="0.3">
      <c r="A108" s="9"/>
    </row>
    <row r="109" spans="1:11" s="5" customFormat="1" ht="18" x14ac:dyDescent="0.3">
      <c r="A109" s="9"/>
    </row>
    <row r="110" spans="1:11" s="5" customFormat="1" ht="18" x14ac:dyDescent="0.3">
      <c r="A110" s="9"/>
    </row>
    <row r="111" spans="1:11" s="5" customFormat="1" ht="18" x14ac:dyDescent="0.3">
      <c r="A111" s="9"/>
      <c r="C111" s="8"/>
      <c r="D111" s="8"/>
    </row>
    <row r="112" spans="1:11" s="5" customFormat="1" ht="18" x14ac:dyDescent="0.3">
      <c r="A112" s="9"/>
    </row>
    <row r="113" spans="1:4" s="5" customFormat="1" ht="18" x14ac:dyDescent="0.3">
      <c r="A113" s="9"/>
    </row>
    <row r="114" spans="1:4" s="5" customFormat="1" ht="18" x14ac:dyDescent="0.3">
      <c r="A114" s="9"/>
    </row>
    <row r="115" spans="1:4" s="5" customFormat="1" ht="18" x14ac:dyDescent="0.3">
      <c r="A115" s="9"/>
    </row>
    <row r="116" spans="1:4" s="5" customFormat="1" ht="18" x14ac:dyDescent="0.3">
      <c r="A116" s="9"/>
    </row>
    <row r="117" spans="1:4" s="5" customFormat="1" ht="18" x14ac:dyDescent="0.3">
      <c r="A117" s="9"/>
    </row>
    <row r="118" spans="1:4" s="5" customFormat="1" ht="18" x14ac:dyDescent="0.3">
      <c r="A118" s="9"/>
    </row>
    <row r="119" spans="1:4" s="5" customFormat="1" ht="18" x14ac:dyDescent="0.3">
      <c r="A119" s="9"/>
    </row>
    <row r="120" spans="1:4" s="5" customFormat="1" ht="18" x14ac:dyDescent="0.3">
      <c r="A120" s="9"/>
    </row>
    <row r="121" spans="1:4" s="5" customFormat="1" ht="18" x14ac:dyDescent="0.3">
      <c r="A121" s="9"/>
    </row>
    <row r="122" spans="1:4" s="5" customFormat="1" ht="18" x14ac:dyDescent="0.3">
      <c r="A122" s="9"/>
    </row>
    <row r="123" spans="1:4" s="5" customFormat="1" ht="18" x14ac:dyDescent="0.3">
      <c r="A123" s="9"/>
      <c r="C123" s="25"/>
      <c r="D123" s="25"/>
    </row>
    <row r="124" spans="1:4" s="5" customFormat="1" ht="18" x14ac:dyDescent="0.3">
      <c r="A124" s="9"/>
      <c r="C124" s="25"/>
      <c r="D124" s="25"/>
    </row>
    <row r="125" spans="1:4" s="5" customFormat="1" ht="18" x14ac:dyDescent="0.3">
      <c r="A125" s="9"/>
      <c r="C125" s="25"/>
      <c r="D125" s="25"/>
    </row>
    <row r="126" spans="1:4" s="5" customFormat="1" ht="18" x14ac:dyDescent="0.3">
      <c r="A126" s="9"/>
      <c r="C126" s="25"/>
      <c r="D126" s="25"/>
    </row>
    <row r="127" spans="1:4" s="5" customFormat="1" ht="18" x14ac:dyDescent="0.3">
      <c r="A127" s="9"/>
      <c r="C127" s="25"/>
      <c r="D127" s="25"/>
    </row>
    <row r="128" spans="1:4" s="5" customFormat="1" ht="18" x14ac:dyDescent="0.3">
      <c r="A128" s="9"/>
      <c r="C128" s="25"/>
      <c r="D128" s="25"/>
    </row>
    <row r="129" spans="1:1" s="5" customFormat="1" ht="18" x14ac:dyDescent="0.3">
      <c r="A129" s="9"/>
    </row>
    <row r="130" spans="1:1" s="5" customFormat="1" ht="18" x14ac:dyDescent="0.3">
      <c r="A130" s="9"/>
    </row>
    <row r="131" spans="1:1" ht="18" x14ac:dyDescent="0.3">
      <c r="A131" s="3"/>
    </row>
    <row r="132" spans="1:1" ht="18" x14ac:dyDescent="0.3">
      <c r="A132" s="3"/>
    </row>
    <row r="133" spans="1:1" ht="18" x14ac:dyDescent="0.3">
      <c r="A133" s="3"/>
    </row>
    <row r="134" spans="1:1" ht="18" x14ac:dyDescent="0.3">
      <c r="A134" s="3"/>
    </row>
    <row r="135" spans="1:1" ht="18" x14ac:dyDescent="0.3">
      <c r="A135" s="3"/>
    </row>
    <row r="136" spans="1:1" ht="18" x14ac:dyDescent="0.3">
      <c r="A136" s="3"/>
    </row>
    <row r="137" spans="1:1" ht="18" x14ac:dyDescent="0.3">
      <c r="A137" s="3"/>
    </row>
    <row r="138" spans="1:1" ht="18" x14ac:dyDescent="0.3">
      <c r="A138" s="3"/>
    </row>
    <row r="139" spans="1:1" ht="18" x14ac:dyDescent="0.3">
      <c r="A139" s="3"/>
    </row>
    <row r="140" spans="1:1" ht="18" x14ac:dyDescent="0.3">
      <c r="A140" s="3"/>
    </row>
    <row r="141" spans="1:1" ht="18" x14ac:dyDescent="0.3">
      <c r="A141" s="3"/>
    </row>
    <row r="142" spans="1:1" ht="18" x14ac:dyDescent="0.3">
      <c r="A142" s="3"/>
    </row>
    <row r="143" spans="1:1" ht="18" x14ac:dyDescent="0.3">
      <c r="A143" s="3"/>
    </row>
    <row r="144" spans="1:1" ht="18" x14ac:dyDescent="0.3">
      <c r="A144" s="3"/>
    </row>
    <row r="145" spans="1:1" ht="18" x14ac:dyDescent="0.3">
      <c r="A145" s="3"/>
    </row>
    <row r="146" spans="1:1" ht="18" x14ac:dyDescent="0.3">
      <c r="A146" s="3"/>
    </row>
    <row r="147" spans="1:1" ht="18" x14ac:dyDescent="0.3">
      <c r="A147" s="3"/>
    </row>
    <row r="148" spans="1:1" ht="18" x14ac:dyDescent="0.3">
      <c r="A148" s="3"/>
    </row>
    <row r="149" spans="1:1" ht="18" x14ac:dyDescent="0.3">
      <c r="A149" s="3"/>
    </row>
    <row r="150" spans="1:1" ht="18" x14ac:dyDescent="0.3">
      <c r="A150" s="3"/>
    </row>
    <row r="151" spans="1:1" ht="18" x14ac:dyDescent="0.3">
      <c r="A151" s="3"/>
    </row>
    <row r="152" spans="1:1" ht="18" x14ac:dyDescent="0.3">
      <c r="A152" s="3"/>
    </row>
    <row r="153" spans="1:1" ht="18" x14ac:dyDescent="0.3">
      <c r="A153" s="3"/>
    </row>
    <row r="154" spans="1:1" ht="18" x14ac:dyDescent="0.3">
      <c r="A154" s="3"/>
    </row>
    <row r="155" spans="1:1" ht="18" x14ac:dyDescent="0.3">
      <c r="A155" s="3"/>
    </row>
    <row r="156" spans="1:1" ht="18" x14ac:dyDescent="0.3">
      <c r="A156" s="3"/>
    </row>
    <row r="157" spans="1:1" ht="18" x14ac:dyDescent="0.3">
      <c r="A157" s="3"/>
    </row>
    <row r="158" spans="1:1" ht="18" x14ac:dyDescent="0.3">
      <c r="A158" s="3"/>
    </row>
    <row r="159" spans="1:1" ht="18" x14ac:dyDescent="0.3">
      <c r="A159" s="3"/>
    </row>
    <row r="160" spans="1:1" ht="18" x14ac:dyDescent="0.3">
      <c r="A160" s="3"/>
    </row>
    <row r="161" spans="1:1" ht="18" x14ac:dyDescent="0.3">
      <c r="A161" s="3"/>
    </row>
    <row r="162" spans="1:1" ht="18" x14ac:dyDescent="0.3">
      <c r="A162" s="3"/>
    </row>
    <row r="163" spans="1:1" ht="18" x14ac:dyDescent="0.3">
      <c r="A163" s="3"/>
    </row>
    <row r="164" spans="1:1" ht="18" x14ac:dyDescent="0.3">
      <c r="A164" s="3"/>
    </row>
    <row r="165" spans="1:1" ht="18" x14ac:dyDescent="0.3">
      <c r="A165" s="3"/>
    </row>
    <row r="166" spans="1:1" ht="18" x14ac:dyDescent="0.3">
      <c r="A166" s="3"/>
    </row>
    <row r="167" spans="1:1" ht="18" x14ac:dyDescent="0.3">
      <c r="A167" s="3"/>
    </row>
    <row r="168" spans="1:1" ht="18" x14ac:dyDescent="0.3">
      <c r="A168" s="3"/>
    </row>
    <row r="169" spans="1:1" ht="18" x14ac:dyDescent="0.3">
      <c r="A169" s="3"/>
    </row>
    <row r="170" spans="1:1" ht="18" x14ac:dyDescent="0.3">
      <c r="A170" s="3"/>
    </row>
    <row r="171" spans="1:1" ht="18" x14ac:dyDescent="0.3">
      <c r="A171" s="3"/>
    </row>
    <row r="172" spans="1:1" ht="18" x14ac:dyDescent="0.3">
      <c r="A172" s="3"/>
    </row>
    <row r="173" spans="1:1" ht="18" x14ac:dyDescent="0.3">
      <c r="A173" s="3"/>
    </row>
    <row r="174" spans="1:1" ht="18" x14ac:dyDescent="0.3">
      <c r="A174" s="3"/>
    </row>
    <row r="175" spans="1:1" ht="18" x14ac:dyDescent="0.3">
      <c r="A175" s="3"/>
    </row>
    <row r="176" spans="1:1" ht="18" x14ac:dyDescent="0.3">
      <c r="A176" s="3"/>
    </row>
    <row r="177" spans="1:1" ht="18" x14ac:dyDescent="0.3">
      <c r="A177" s="3"/>
    </row>
    <row r="178" spans="1:1" ht="18" x14ac:dyDescent="0.3">
      <c r="A178" s="3"/>
    </row>
    <row r="179" spans="1:1" ht="18" x14ac:dyDescent="0.3">
      <c r="A179" s="3"/>
    </row>
    <row r="180" spans="1:1" ht="18" x14ac:dyDescent="0.3">
      <c r="A180" s="3"/>
    </row>
    <row r="181" spans="1:1" ht="18" x14ac:dyDescent="0.3">
      <c r="A181" s="3"/>
    </row>
    <row r="182" spans="1:1" ht="18" x14ac:dyDescent="0.3">
      <c r="A182" s="3"/>
    </row>
    <row r="183" spans="1:1" ht="18" x14ac:dyDescent="0.3">
      <c r="A183" s="3"/>
    </row>
    <row r="184" spans="1:1" ht="18" x14ac:dyDescent="0.3">
      <c r="A184" s="3"/>
    </row>
    <row r="185" spans="1:1" ht="18" x14ac:dyDescent="0.3">
      <c r="A185" s="3"/>
    </row>
    <row r="186" spans="1:1" ht="18" x14ac:dyDescent="0.3">
      <c r="A186" s="3"/>
    </row>
    <row r="187" spans="1:1" ht="18" x14ac:dyDescent="0.3">
      <c r="A187" s="3"/>
    </row>
    <row r="188" spans="1:1" ht="18" x14ac:dyDescent="0.3">
      <c r="A188" s="3"/>
    </row>
    <row r="189" spans="1:1" ht="18" x14ac:dyDescent="0.3">
      <c r="A189" s="3"/>
    </row>
    <row r="190" spans="1:1" ht="18" x14ac:dyDescent="0.3">
      <c r="A190" s="3"/>
    </row>
    <row r="191" spans="1:1" ht="18" x14ac:dyDescent="0.3">
      <c r="A191" s="3"/>
    </row>
    <row r="192" spans="1:1" ht="18" x14ac:dyDescent="0.3">
      <c r="A192" s="3"/>
    </row>
    <row r="193" spans="1:1" ht="18" x14ac:dyDescent="0.3">
      <c r="A193" s="3"/>
    </row>
    <row r="194" spans="1:1" ht="18" x14ac:dyDescent="0.3">
      <c r="A194" s="3"/>
    </row>
    <row r="195" spans="1:1" ht="18" x14ac:dyDescent="0.3">
      <c r="A195" s="3"/>
    </row>
    <row r="196" spans="1:1" ht="18" x14ac:dyDescent="0.3">
      <c r="A196" s="3"/>
    </row>
    <row r="197" spans="1:1" ht="18" x14ac:dyDescent="0.3">
      <c r="A197" s="3"/>
    </row>
    <row r="198" spans="1:1" ht="18" x14ac:dyDescent="0.3">
      <c r="A198" s="3"/>
    </row>
    <row r="199" spans="1:1" ht="18" x14ac:dyDescent="0.3">
      <c r="A199" s="3"/>
    </row>
    <row r="200" spans="1:1" ht="18" x14ac:dyDescent="0.3">
      <c r="A200" s="3"/>
    </row>
    <row r="201" spans="1:1" ht="18" x14ac:dyDescent="0.3">
      <c r="A201" s="3"/>
    </row>
    <row r="202" spans="1:1" ht="18" x14ac:dyDescent="0.3">
      <c r="A202" s="3"/>
    </row>
    <row r="203" spans="1:1" ht="18" x14ac:dyDescent="0.3">
      <c r="A203" s="3"/>
    </row>
    <row r="204" spans="1:1" ht="18" x14ac:dyDescent="0.3">
      <c r="A204" s="3"/>
    </row>
    <row r="205" spans="1:1" ht="18" x14ac:dyDescent="0.3">
      <c r="A205" s="3"/>
    </row>
    <row r="206" spans="1:1" ht="18" x14ac:dyDescent="0.3">
      <c r="A206" s="3"/>
    </row>
    <row r="207" spans="1:1" ht="18" x14ac:dyDescent="0.3">
      <c r="A207" s="3"/>
    </row>
    <row r="208" spans="1:1" ht="18" x14ac:dyDescent="0.3">
      <c r="A208" s="3"/>
    </row>
    <row r="209" spans="1:1" ht="18" x14ac:dyDescent="0.3">
      <c r="A209" s="3"/>
    </row>
    <row r="210" spans="1:1" ht="18" x14ac:dyDescent="0.3">
      <c r="A210" s="3"/>
    </row>
    <row r="211" spans="1:1" ht="18" x14ac:dyDescent="0.3">
      <c r="A211" s="3"/>
    </row>
    <row r="212" spans="1:1" ht="18" x14ac:dyDescent="0.3">
      <c r="A212" s="3"/>
    </row>
    <row r="213" spans="1:1" ht="18" x14ac:dyDescent="0.3">
      <c r="A213" s="3"/>
    </row>
    <row r="214" spans="1:1" ht="18" x14ac:dyDescent="0.3">
      <c r="A214" s="3"/>
    </row>
    <row r="215" spans="1:1" ht="18" x14ac:dyDescent="0.3">
      <c r="A215" s="3"/>
    </row>
    <row r="216" spans="1:1" ht="18" x14ac:dyDescent="0.3">
      <c r="A216" s="3"/>
    </row>
    <row r="217" spans="1:1" ht="18" x14ac:dyDescent="0.3">
      <c r="A217" s="3"/>
    </row>
    <row r="218" spans="1:1" ht="18" x14ac:dyDescent="0.3">
      <c r="A218" s="3"/>
    </row>
    <row r="219" spans="1:1" ht="18" x14ac:dyDescent="0.3">
      <c r="A219" s="3"/>
    </row>
    <row r="220" spans="1:1" ht="18" x14ac:dyDescent="0.3">
      <c r="A220" s="3"/>
    </row>
    <row r="221" spans="1:1" ht="18" x14ac:dyDescent="0.3">
      <c r="A221" s="3"/>
    </row>
    <row r="222" spans="1:1" ht="18" x14ac:dyDescent="0.3">
      <c r="A222" s="3"/>
    </row>
    <row r="223" spans="1:1" ht="18" x14ac:dyDescent="0.3">
      <c r="A223" s="3"/>
    </row>
    <row r="224" spans="1:1" ht="18" x14ac:dyDescent="0.3">
      <c r="A224" s="3"/>
    </row>
    <row r="225" spans="1:1" ht="18" x14ac:dyDescent="0.3">
      <c r="A225" s="3"/>
    </row>
    <row r="226" spans="1:1" ht="18" x14ac:dyDescent="0.3">
      <c r="A226" s="3"/>
    </row>
    <row r="227" spans="1:1" ht="18" x14ac:dyDescent="0.3">
      <c r="A227" s="3"/>
    </row>
    <row r="228" spans="1:1" ht="18" x14ac:dyDescent="0.3">
      <c r="A228" s="3"/>
    </row>
    <row r="229" spans="1:1" ht="18" x14ac:dyDescent="0.3">
      <c r="A229" s="3"/>
    </row>
    <row r="230" spans="1:1" ht="18" x14ac:dyDescent="0.3">
      <c r="A230" s="3"/>
    </row>
    <row r="231" spans="1:1" ht="18" x14ac:dyDescent="0.3">
      <c r="A231" s="3"/>
    </row>
    <row r="232" spans="1:1" ht="18" x14ac:dyDescent="0.3">
      <c r="A232" s="3"/>
    </row>
    <row r="233" spans="1:1" ht="18" x14ac:dyDescent="0.3">
      <c r="A233" s="3"/>
    </row>
    <row r="234" spans="1:1" ht="18" x14ac:dyDescent="0.3">
      <c r="A234" s="3"/>
    </row>
    <row r="235" spans="1:1" ht="18" x14ac:dyDescent="0.3">
      <c r="A235" s="3"/>
    </row>
    <row r="236" spans="1:1" ht="18" x14ac:dyDescent="0.3">
      <c r="A236" s="3"/>
    </row>
    <row r="237" spans="1:1" ht="18" x14ac:dyDescent="0.3">
      <c r="A237" s="3"/>
    </row>
    <row r="238" spans="1:1" ht="18" x14ac:dyDescent="0.3">
      <c r="A238" s="3"/>
    </row>
    <row r="239" spans="1:1" ht="18" x14ac:dyDescent="0.3">
      <c r="A239" s="3"/>
    </row>
    <row r="240" spans="1:1" ht="18" x14ac:dyDescent="0.3">
      <c r="A240" s="3"/>
    </row>
    <row r="241" spans="1:1" ht="18" x14ac:dyDescent="0.3">
      <c r="A241" s="3"/>
    </row>
    <row r="242" spans="1:1" ht="18" x14ac:dyDescent="0.3">
      <c r="A242" s="3"/>
    </row>
    <row r="243" spans="1:1" ht="18" x14ac:dyDescent="0.3">
      <c r="A243" s="3"/>
    </row>
    <row r="244" spans="1:1" ht="18" x14ac:dyDescent="0.3">
      <c r="A244" s="3"/>
    </row>
    <row r="245" spans="1:1" ht="18" x14ac:dyDescent="0.3">
      <c r="A245" s="3"/>
    </row>
    <row r="246" spans="1:1" ht="18" x14ac:dyDescent="0.3">
      <c r="A246" s="3"/>
    </row>
    <row r="247" spans="1:1" ht="18" x14ac:dyDescent="0.3">
      <c r="A247" s="3"/>
    </row>
    <row r="248" spans="1:1" ht="18" x14ac:dyDescent="0.3">
      <c r="A248" s="3"/>
    </row>
    <row r="249" spans="1:1" ht="18" x14ac:dyDescent="0.3">
      <c r="A249" s="3"/>
    </row>
    <row r="250" spans="1:1" ht="18" x14ac:dyDescent="0.3">
      <c r="A250" s="3"/>
    </row>
    <row r="251" spans="1:1" ht="18" x14ac:dyDescent="0.3">
      <c r="A251" s="3"/>
    </row>
    <row r="252" spans="1:1" ht="18" x14ac:dyDescent="0.3">
      <c r="A252" s="3"/>
    </row>
    <row r="253" spans="1:1" ht="18" x14ac:dyDescent="0.3">
      <c r="A253" s="3"/>
    </row>
    <row r="254" spans="1:1" ht="18" x14ac:dyDescent="0.3">
      <c r="A254" s="3"/>
    </row>
    <row r="255" spans="1:1" ht="18" x14ac:dyDescent="0.3">
      <c r="A255" s="3"/>
    </row>
    <row r="256" spans="1:1" ht="18" x14ac:dyDescent="0.3">
      <c r="A256" s="3"/>
    </row>
    <row r="257" spans="1:1" ht="18" x14ac:dyDescent="0.3">
      <c r="A257" s="3"/>
    </row>
    <row r="258" spans="1:1" ht="18" x14ac:dyDescent="0.3">
      <c r="A258" s="3"/>
    </row>
  </sheetData>
  <mergeCells count="41">
    <mergeCell ref="A106:B106"/>
    <mergeCell ref="A107:B107"/>
    <mergeCell ref="C107:D107"/>
    <mergeCell ref="G85:G89"/>
    <mergeCell ref="G75:G79"/>
    <mergeCell ref="A97:B97"/>
    <mergeCell ref="C97:D97"/>
    <mergeCell ref="A104:B104"/>
    <mergeCell ref="C104:D104"/>
    <mergeCell ref="A98:B98"/>
    <mergeCell ref="C98:D98"/>
    <mergeCell ref="A100:B100"/>
    <mergeCell ref="C100:D100"/>
    <mergeCell ref="A101:B101"/>
    <mergeCell ref="G80:G84"/>
    <mergeCell ref="A1:G1"/>
    <mergeCell ref="A2:A3"/>
    <mergeCell ref="B2:C2"/>
    <mergeCell ref="E2:G2"/>
    <mergeCell ref="A91:B91"/>
    <mergeCell ref="C91:D91"/>
    <mergeCell ref="G15:G19"/>
    <mergeCell ref="G35:G39"/>
    <mergeCell ref="G30:G34"/>
    <mergeCell ref="G40:G44"/>
    <mergeCell ref="G45:G49"/>
    <mergeCell ref="G60:G64"/>
    <mergeCell ref="G65:G69"/>
    <mergeCell ref="G55:G59"/>
    <mergeCell ref="G50:G54"/>
    <mergeCell ref="G70:G74"/>
    <mergeCell ref="G10:G14"/>
    <mergeCell ref="G20:G24"/>
    <mergeCell ref="C101:D101"/>
    <mergeCell ref="A103:B103"/>
    <mergeCell ref="C95:D95"/>
    <mergeCell ref="C94:D94"/>
    <mergeCell ref="A94:B94"/>
    <mergeCell ref="A92:B92"/>
    <mergeCell ref="C92:D92"/>
    <mergeCell ref="A95:B95"/>
  </mergeCells>
  <pageMargins left="0.51181102362204722" right="0.11811023622047245" top="0.35433070866141736" bottom="0.35433070866141736" header="0.31496062992125984" footer="0.31496062992125984"/>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Показатели</vt:lpstr>
      <vt:lpstr>Прокси-показатели</vt:lpstr>
      <vt:lpstr>Ассигнования</vt:lpstr>
      <vt:lpstr>Ассигнования!Область_печати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2026-10-13T09:11:18Z</dcterms:modified>
</cp:coreProperties>
</file>